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40" tabRatio="634" activeTab="0"/>
  </bookViews>
  <sheets>
    <sheet name="Orçamentária " sheetId="1" r:id="rId1"/>
    <sheet name="Cronograma Físico Finaceiro" sheetId="2" r:id="rId2"/>
  </sheets>
  <definedNames>
    <definedName name="_Toc372196526" localSheetId="0">'Orçamentária '!#REF!</definedName>
    <definedName name="_Toc372196527" localSheetId="0">'Orçamentária '!#REF!</definedName>
    <definedName name="_Toc372196531" localSheetId="0">'Orçamentária '!#REF!</definedName>
    <definedName name="_Toc456100351" localSheetId="0">'Orçamentária '!#REF!</definedName>
    <definedName name="_xlnm.Print_Area" localSheetId="1">'Cronograma Físico Finaceiro'!$A$1:$Z$45</definedName>
    <definedName name="_xlnm.Print_Area" localSheetId="0">'Orçamentária '!$A$1:$J$732</definedName>
    <definedName name="_xlnm.Print_Titles" localSheetId="1">'Cronograma Físico Finaceiro'!$A:$F</definedName>
    <definedName name="_xlnm.Print_Titles" localSheetId="0">'Orçamentária '!$18:$22</definedName>
  </definedNames>
  <calcPr fullCalcOnLoad="1"/>
</workbook>
</file>

<file path=xl/sharedStrings.xml><?xml version="1.0" encoding="utf-8"?>
<sst xmlns="http://schemas.openxmlformats.org/spreadsheetml/2006/main" count="2524" uniqueCount="1635">
  <si>
    <t xml:space="preserve">  MÃO DE OBRA</t>
  </si>
  <si>
    <t xml:space="preserve">     MATERIAL</t>
  </si>
  <si>
    <t>mês</t>
  </si>
  <si>
    <t>QTDE.</t>
  </si>
  <si>
    <t>UNID.</t>
  </si>
  <si>
    <t>ORÇAMENTO DISCRIMINADO GLOBAL - MATERIAL E MÃO DE OBRA</t>
  </si>
  <si>
    <t>ÍTEM</t>
  </si>
  <si>
    <t xml:space="preserve">DISCRIMINAÇÃO </t>
  </si>
  <si>
    <t>MATER. UNIT. (R$)</t>
  </si>
  <si>
    <t>TOTAIS</t>
  </si>
  <si>
    <t>M.D.O. UNIT. (R$)</t>
  </si>
  <si>
    <t>MATER. TOTAL (R$)</t>
  </si>
  <si>
    <t>M.D.O. TOTAL (R$)</t>
  </si>
  <si>
    <t>TOTAL ÍTEM (R$)</t>
  </si>
  <si>
    <t>VALOR TOTAL DO ORÇAMENTO</t>
  </si>
  <si>
    <t>un</t>
  </si>
  <si>
    <t>m³</t>
  </si>
  <si>
    <t>m²</t>
  </si>
  <si>
    <t>m</t>
  </si>
  <si>
    <t xml:space="preserve">un </t>
  </si>
  <si>
    <t>(R$)</t>
  </si>
  <si>
    <t>%</t>
  </si>
  <si>
    <t>DESCRIÇÃO</t>
  </si>
  <si>
    <t>COFINS</t>
  </si>
  <si>
    <t>PIS</t>
  </si>
  <si>
    <t>BDI A SER APLICADO</t>
  </si>
  <si>
    <t>VALOR TOTAL MATERIAL (Custo de mercado)</t>
  </si>
  <si>
    <t>VALOR TOTAL MÃO DE OBRA (Custo de mercado)</t>
  </si>
  <si>
    <t>CUSTO DE MERCADO</t>
  </si>
  <si>
    <t>TOTAL UNIT. 
(R$)</t>
  </si>
  <si>
    <t/>
  </si>
  <si>
    <t>INSTALAÇÕES ELÉTRICAS</t>
  </si>
  <si>
    <t xml:space="preserve">      PARCELA 01</t>
  </si>
  <si>
    <t xml:space="preserve">      PARCELA 02</t>
  </si>
  <si>
    <t xml:space="preserve">      PARCELA 04</t>
  </si>
  <si>
    <t xml:space="preserve">      PARCELA 03</t>
  </si>
  <si>
    <t xml:space="preserve">      PARCELA 05</t>
  </si>
  <si>
    <t>Valor total da parcela/percentual da parcela</t>
  </si>
  <si>
    <t>Valor total acumulado/percentual acumulado</t>
  </si>
  <si>
    <t>total percentual</t>
  </si>
  <si>
    <t>CRONOGRAMA FÍSICO-FINANCEIRO</t>
  </si>
  <si>
    <t>kg</t>
  </si>
  <si>
    <t>COMPOSIÇÃO DO BDI - OBRA</t>
  </si>
  <si>
    <t>Garantia/Seguro (S)</t>
  </si>
  <si>
    <t>Despesas Financeiras (CDB fev/15) (DF)</t>
  </si>
  <si>
    <t>Administração Central (AC)</t>
  </si>
  <si>
    <t>Lucro (L)</t>
  </si>
  <si>
    <t>Tributos (I)</t>
  </si>
  <si>
    <t xml:space="preserve">Risco (R) </t>
  </si>
  <si>
    <t>CPRB (Contribuição Previdenciária sobre a Receita Bruta)</t>
  </si>
  <si>
    <t>17.1</t>
  </si>
  <si>
    <t>Valor Total de Material com BDI - Obra</t>
  </si>
  <si>
    <t>Valor Total de Mão de Obra com BDI - Obra</t>
  </si>
  <si>
    <t>OBRA</t>
  </si>
  <si>
    <t>VALOR TOTAL DO ORÇAMENTO - OBRA</t>
  </si>
  <si>
    <t>16.1</t>
  </si>
  <si>
    <t>SERVIÇOS</t>
  </si>
  <si>
    <r>
      <t>OBSERVAÇÕES:</t>
    </r>
    <r>
      <rPr>
        <sz val="10"/>
        <rFont val="Arial"/>
        <family val="2"/>
      </rPr>
      <t xml:space="preserve"> </t>
    </r>
  </si>
  <si>
    <t xml:space="preserve">1 - As informações mínimas que deverão constar da planilha são: Númeração do Item, Discriminação, </t>
  </si>
  <si>
    <t xml:space="preserve">  Unidade,  Quantidade,  Custo Unitário do material,  Custo Unitário de Mão de Obra,  Custo total  do</t>
  </si>
  <si>
    <t xml:space="preserve">  Material por item, Custo total de Mão de Obra por Item, Subtotais de  Material, subtotais de Mão de</t>
  </si>
  <si>
    <t xml:space="preserve">  Obra, Total Geral de Material, Total Geral de Mão de Obra e Total Geral do Orçamento.</t>
  </si>
  <si>
    <t>2 - A Planilha orçamentária abaixo deverá ser apresentada utilizando papel timbrado da empresa;</t>
  </si>
  <si>
    <t>3 - Os Valores constantes na planilha deverão ser o valores de mercado, sem a aplicação do BDI;</t>
  </si>
  <si>
    <t xml:space="preserve">4 - O BDI deverá estar destacado ao final da tabela,  com o preenchimento dos campos  específicos, </t>
  </si>
  <si>
    <t>conforme abaixo. A composição do BDI aplicado deverá ser detalhada.</t>
  </si>
  <si>
    <t>5 - Os itens elencados abaixo são referentes a obra ora em licitação, e servirão de referências</t>
  </si>
  <si>
    <t xml:space="preserve">  para cotação. Alterações nos itens e quantidades, somente poderão ocorrer com autorização da</t>
  </si>
  <si>
    <t>Comissão Permanente de Licitação.</t>
  </si>
  <si>
    <t xml:space="preserve">Fórmula para determinação do BDI </t>
  </si>
  <si>
    <t>Conforme determinação do Acórdão 2.622/2013-TCU-Plenário)</t>
  </si>
  <si>
    <t>Profissional responsável pelo orçamento:</t>
  </si>
  <si>
    <t>Número de Registro no CREA ou CAU:</t>
  </si>
  <si>
    <t>Assinatura</t>
  </si>
  <si>
    <t>Número da ART ou RRT:</t>
  </si>
  <si>
    <t>PLANILHA ORÇAMENTÁRIA</t>
  </si>
  <si>
    <t>CRONOGRAMA FÍSICO FINANCEIRO</t>
  </si>
  <si>
    <t>ADMINISTRAÇÃO LOCAL</t>
  </si>
  <si>
    <t>VALOR TOTAL GLOBAL (OBRA + BDI)</t>
  </si>
  <si>
    <t>ESQUADRIAS E FERRAGENS</t>
  </si>
  <si>
    <t>PAVIMENTAÇÕES</t>
  </si>
  <si>
    <t>INSTALAÇÕES HIDROSSANITÁRIAS</t>
  </si>
  <si>
    <t>VALOR TOTAL DO BDI - Equipamentos</t>
  </si>
  <si>
    <t>17.2</t>
  </si>
  <si>
    <t>17.3</t>
  </si>
  <si>
    <t>18.1</t>
  </si>
  <si>
    <t>18.2</t>
  </si>
  <si>
    <t>18.3</t>
  </si>
  <si>
    <t>1.1</t>
  </si>
  <si>
    <t>m2</t>
  </si>
  <si>
    <t>1.2</t>
  </si>
  <si>
    <t>1.3</t>
  </si>
  <si>
    <t>1.4</t>
  </si>
  <si>
    <t>1.5</t>
  </si>
  <si>
    <t>2.1</t>
  </si>
  <si>
    <t>2.2</t>
  </si>
  <si>
    <t>COBERTURA</t>
  </si>
  <si>
    <t>IMPERMEABILIZAÇÕES</t>
  </si>
  <si>
    <t>CLIMATIZAÇÃO</t>
  </si>
  <si>
    <t>3.1</t>
  </si>
  <si>
    <t>3.2</t>
  </si>
  <si>
    <t>4.1</t>
  </si>
  <si>
    <t>4.2</t>
  </si>
  <si>
    <t>4.3</t>
  </si>
  <si>
    <t>4.4</t>
  </si>
  <si>
    <t>4.5</t>
  </si>
  <si>
    <t>4.6</t>
  </si>
  <si>
    <t>4.7</t>
  </si>
  <si>
    <t>4.8</t>
  </si>
  <si>
    <t>5.1</t>
  </si>
  <si>
    <t>5.2</t>
  </si>
  <si>
    <t>5.3</t>
  </si>
  <si>
    <t>5.4</t>
  </si>
  <si>
    <t>5.5</t>
  </si>
  <si>
    <t>6.1</t>
  </si>
  <si>
    <t>6.2</t>
  </si>
  <si>
    <t>7.1</t>
  </si>
  <si>
    <t>7.2</t>
  </si>
  <si>
    <t>7.3</t>
  </si>
  <si>
    <t>8.1</t>
  </si>
  <si>
    <t>8.2</t>
  </si>
  <si>
    <t>9.1</t>
  </si>
  <si>
    <t>9.2</t>
  </si>
  <si>
    <t>9.3</t>
  </si>
  <si>
    <t>9.4</t>
  </si>
  <si>
    <t>9.5</t>
  </si>
  <si>
    <t>9.6</t>
  </si>
  <si>
    <t>9.7</t>
  </si>
  <si>
    <t>10.1</t>
  </si>
  <si>
    <t>10.2</t>
  </si>
  <si>
    <t>10.3</t>
  </si>
  <si>
    <t>10.4</t>
  </si>
  <si>
    <t>11.1</t>
  </si>
  <si>
    <t>11.2</t>
  </si>
  <si>
    <t>11.3</t>
  </si>
  <si>
    <t>12.1</t>
  </si>
  <si>
    <t>12.2</t>
  </si>
  <si>
    <t>13.1</t>
  </si>
  <si>
    <t>13.2</t>
  </si>
  <si>
    <t>13.3</t>
  </si>
  <si>
    <t>14.1</t>
  </si>
  <si>
    <t>14.1.1</t>
  </si>
  <si>
    <t>14.1.2</t>
  </si>
  <si>
    <t>14.1.3</t>
  </si>
  <si>
    <t>14.1.4</t>
  </si>
  <si>
    <t>14.1.5</t>
  </si>
  <si>
    <t>14.1.6</t>
  </si>
  <si>
    <t>14.1.7</t>
  </si>
  <si>
    <t>14.1.8</t>
  </si>
  <si>
    <t>14.1.9</t>
  </si>
  <si>
    <t>14.1.10</t>
  </si>
  <si>
    <t>14.1.11</t>
  </si>
  <si>
    <t>14.1.12</t>
  </si>
  <si>
    <t>14.2</t>
  </si>
  <si>
    <t>14.2.1</t>
  </si>
  <si>
    <t>14.2.2</t>
  </si>
  <si>
    <t>14.2.3</t>
  </si>
  <si>
    <t>14.2.4</t>
  </si>
  <si>
    <t>15.1</t>
  </si>
  <si>
    <t>15.2</t>
  </si>
  <si>
    <t>15.3</t>
  </si>
  <si>
    <t>15.4</t>
  </si>
  <si>
    <t>15.5</t>
  </si>
  <si>
    <t>15.6</t>
  </si>
  <si>
    <t>15.7</t>
  </si>
  <si>
    <t>15.8</t>
  </si>
  <si>
    <t>15.9</t>
  </si>
  <si>
    <t>15.10</t>
  </si>
  <si>
    <t>15.11</t>
  </si>
  <si>
    <t>16.2</t>
  </si>
  <si>
    <t>16.3</t>
  </si>
  <si>
    <t>16.4</t>
  </si>
  <si>
    <t>17.1.1</t>
  </si>
  <si>
    <t>17.1.2</t>
  </si>
  <si>
    <t>17.1.3</t>
  </si>
  <si>
    <t>17.1.4</t>
  </si>
  <si>
    <t>17.1.5</t>
  </si>
  <si>
    <t>17.1.6</t>
  </si>
  <si>
    <t>17.1.7</t>
  </si>
  <si>
    <t>17.1.8</t>
  </si>
  <si>
    <t>17.1.9</t>
  </si>
  <si>
    <t>17.1.10</t>
  </si>
  <si>
    <t>17.1.11</t>
  </si>
  <si>
    <t>17.1.12</t>
  </si>
  <si>
    <t>17.1.13</t>
  </si>
  <si>
    <t>17.1.14</t>
  </si>
  <si>
    <t>17.1.15</t>
  </si>
  <si>
    <t>17.1.16</t>
  </si>
  <si>
    <t>17.1.17</t>
  </si>
  <si>
    <t>17.1.18</t>
  </si>
  <si>
    <t>17.1.19</t>
  </si>
  <si>
    <t>17.1.20</t>
  </si>
  <si>
    <t>17.1.21</t>
  </si>
  <si>
    <t>17.1.22</t>
  </si>
  <si>
    <t>17.1.23</t>
  </si>
  <si>
    <t>17.1.24</t>
  </si>
  <si>
    <t>17.1.25</t>
  </si>
  <si>
    <t>17.1.26</t>
  </si>
  <si>
    <t>17.1.27</t>
  </si>
  <si>
    <t>17.1.28</t>
  </si>
  <si>
    <t>17.1.29</t>
  </si>
  <si>
    <t>17.1.30</t>
  </si>
  <si>
    <t>17.1.31</t>
  </si>
  <si>
    <t>17.1.32</t>
  </si>
  <si>
    <t>17.1.33</t>
  </si>
  <si>
    <t>17.1.34</t>
  </si>
  <si>
    <t>17.1.35</t>
  </si>
  <si>
    <t>17.1.36</t>
  </si>
  <si>
    <t>17.2.1</t>
  </si>
  <si>
    <t>17.2.2</t>
  </si>
  <si>
    <t>17.2.3</t>
  </si>
  <si>
    <t>17.2.4</t>
  </si>
  <si>
    <t>19.1</t>
  </si>
  <si>
    <t>19.2</t>
  </si>
  <si>
    <t>19.3</t>
  </si>
  <si>
    <t>19.4</t>
  </si>
  <si>
    <t>19.5</t>
  </si>
  <si>
    <t>19.6</t>
  </si>
  <si>
    <t>20.1</t>
  </si>
  <si>
    <t>20.2</t>
  </si>
  <si>
    <t>21.1</t>
  </si>
  <si>
    <t>1.0</t>
  </si>
  <si>
    <t>CANTEIRO DE OBRAS: MONTAGEM E DESMONTAGEM</t>
  </si>
  <si>
    <t>PLACA DE OBRA EM LONA COM IMPRESSÃO DIGITAL 0,90 X 1,20M, INCLUSIVE ESTRUTURA EM METALON 20 X 20CM E ESCORAMENTO, INSTALADA</t>
  </si>
  <si>
    <t xml:space="preserve">TAPUME COM COMPENSADO DE MADEIRA.    </t>
  </si>
  <si>
    <t>SANITÁRIO QUÍMICO</t>
  </si>
  <si>
    <t xml:space="preserve">LOCAÇÃO DE ANDAIME METÁLICO TIPO FACHADEIRO, LARGURA DE 1,20 M X ALTURA DE 2,0 M POR PAINEL, INCLUINDO DIAGONAIS EM X, BARRAS DE LIGACAO, SAPATAS E DEMAIS ITENS NECESSÁRIOS A MONTAGEM (NAO INCLUI INSTALAÇÃO) </t>
  </si>
  <si>
    <t xml:space="preserve">m² x mês </t>
  </si>
  <si>
    <t>SERVENTE PARA LIMPEZA EM OBRAS - LIMPEZA CONSTANTE DA OBRA (SERVIÇOS GERAIS)</t>
  </si>
  <si>
    <t>servente/mês</t>
  </si>
  <si>
    <t>2.0</t>
  </si>
  <si>
    <t xml:space="preserve">MESTRE DE OBRAS COM ENCARGOS COMPLEMENTARES </t>
  </si>
  <si>
    <t xml:space="preserve">ARQUITETO PLENO COM ENCARGOS COMPLEMENTARES  </t>
  </si>
  <si>
    <t>3.0</t>
  </si>
  <si>
    <t>PROTEÇÕES</t>
  </si>
  <si>
    <t>LONA DE PROTEÇÃO EM PLASTICO PRETO IGNIFÍCO</t>
  </si>
  <si>
    <t xml:space="preserve">MANTA DE POLIETILENO EXPANDIDO, COM 1 FACE METALIZADA PARA SUBCOBERTURA, E =*5* MM </t>
  </si>
  <si>
    <t>4.0</t>
  </si>
  <si>
    <t>DEMOLIÇÕES/REMOÇÕES: COM OU SEM REAPROVEITAMENTO</t>
  </si>
  <si>
    <t xml:space="preserve">DEMOLIÇÃO DE REVESTIMENTO CERÂMICO, DE FORMA MANUAL, SEM REAPROVEITAMENTO. </t>
  </si>
  <si>
    <t xml:space="preserve">DEMOLIÇÃO DE ARGAMASSAS, DE FORMA MANUAL, SEM REAPROVEITAMENTO. </t>
  </si>
  <si>
    <t>DEMOLIÇÃO DE ALVENARIA DE TIJOLO MACIÇO, DE FORMA MANUAL, SEM REAPROVEITAMENTO.</t>
  </si>
  <si>
    <t xml:space="preserve">DEMOLIÇÃO DE ALVENARIA DE BLOCO FURADO, DE FORMA MANUAL, SEM REAPROVEITAMENTO. </t>
  </si>
  <si>
    <t xml:space="preserve"> DEMOLIÇÃO DE ARGAMASSAS, DE FORMA MANUAL, SEM REAPROVEITAMENTO.</t>
  </si>
  <si>
    <t>DEMOLIÇÃO DE LAJES, DE FORMA MECANIZADA COM MARTELETE, SEM REAPROVEITAMENTO</t>
  </si>
  <si>
    <t xml:space="preserve"> DEMOLIÇÃO DE PILARES E VIGAS EM CONCRETO ARMADO, DE FORMA MECANIZADA COM MARTELETE, SEM REAPROVEITAMENTO. </t>
  </si>
  <si>
    <t xml:space="preserve">REMOÇÃO DE TRAMA METÁLICA PARA COBERTURA, DE FORMA MANUAL, SEM REAPROVEITAMENTO. </t>
  </si>
  <si>
    <t>4.9</t>
  </si>
  <si>
    <t xml:space="preserve">REMOÇÃO DE TRAMA DE MADEIRA PARA COBERTURA, DE FORMA MANUAL, SEM REAPROVEITAMENTO. </t>
  </si>
  <si>
    <t>4.10</t>
  </si>
  <si>
    <t>REMOÇÃO DE ESTRUTURA METÁLICA CHUMBADA EM CONCRETO (ALAMBRADO, GUARDA-CORPO)</t>
  </si>
  <si>
    <t>4.11</t>
  </si>
  <si>
    <t xml:space="preserve"> REMOÇÃO DE JANELAS, DE FORMA MANUAL, SEM REAPROVEITAMENTO</t>
  </si>
  <si>
    <t>4.12</t>
  </si>
  <si>
    <t>RETIRADA DE VIDROS</t>
  </si>
  <si>
    <t>4.13</t>
  </si>
  <si>
    <t xml:space="preserve">REMOÇÃO DE PORTAS, DE FORMA MANUAL, SEM REAPROVEITAMENTO. </t>
  </si>
  <si>
    <t>4.14</t>
  </si>
  <si>
    <t xml:space="preserve">REMOÇÃO DE JANELAS, DE FORMA MANUAL, SEM REAPROVEITAMENTO. AF_12/2017 </t>
  </si>
  <si>
    <t>4.15</t>
  </si>
  <si>
    <t>REMOÇÃO DE LOUÇAS, DE FORMA MANUAL, SEM REAPROVEITAMENTO</t>
  </si>
  <si>
    <t>4.16</t>
  </si>
  <si>
    <t>REMOÇÃO DE ACESSÓRIOS, DE FORMA MANUAL, SEM REAPROVEITAMENTO</t>
  </si>
  <si>
    <t>4.17</t>
  </si>
  <si>
    <t>REMOÇÃO DE INTERRUPTORES/TOMADAS ELÉTRICAS, DE FORMA MANUAL, SEM REAPROVEITAMENTO</t>
  </si>
  <si>
    <t>4.18</t>
  </si>
  <si>
    <t xml:space="preserve">REMOÇÃO DE CABOS ELÉTRICOS, DE FORMA MANUAL, SEM REAPROVEITAMENTO. </t>
  </si>
  <si>
    <t>4.19</t>
  </si>
  <si>
    <t>REMOÇÃO DE TUBULAÇÕES (TUBOS E CONEXÕES) DE ÁGUA FRIA, DE FORMA MANUAL, SEM REAPROVEITAMENTO</t>
  </si>
  <si>
    <t>4.20</t>
  </si>
  <si>
    <t>REMOÇÃO DE PISO EM ASSOALHO DE MADEIRA</t>
  </si>
  <si>
    <t>4.21</t>
  </si>
  <si>
    <t>RETIRADA TELHAS DE BARRO</t>
  </si>
  <si>
    <t>4.22</t>
  </si>
  <si>
    <t>REMOÇÃO DE TELHAS, DE FIBROCIMENTO, METÁLICA E CERÂMICA, DE FORMA MANUAL, SEM REAPROVEITAMENTO.</t>
  </si>
  <si>
    <t>4.23</t>
  </si>
  <si>
    <t>RETIRADA FORRO MADEIRA</t>
  </si>
  <si>
    <t>4.24</t>
  </si>
  <si>
    <t xml:space="preserve">RETIRADA DE CAIXA D'AGUA DE FIBROCIMENTO (MO)    </t>
  </si>
  <si>
    <t>4.25</t>
  </si>
  <si>
    <t xml:space="preserve"> RETIRADA DE CALHA </t>
  </si>
  <si>
    <t>4.26</t>
  </si>
  <si>
    <t>RETIRADA REVESTIMENTO EM MADEIRA</t>
  </si>
  <si>
    <t>4.27</t>
  </si>
  <si>
    <t xml:space="preserve">RETIRADA SPLIT HI-WALL ATÉ 30.000 BTUS.                                                           </t>
  </si>
  <si>
    <t>4.28</t>
  </si>
  <si>
    <t xml:space="preserve">RETIRADA SPLIT PISO TETO 60.000 BTUS                                                                   </t>
  </si>
  <si>
    <t>4.29</t>
  </si>
  <si>
    <t>COLETA E CARGA MANUAL DE ENTULHO</t>
  </si>
  <si>
    <t>4.30</t>
  </si>
  <si>
    <t>REMOCAO E BOTA-FORA DE ENTULHO EM CAMINHAO 8M³ PERCURSO 40kKM</t>
  </si>
  <si>
    <t>4.31</t>
  </si>
  <si>
    <t>RETIRADA FORRO DE GESSO</t>
  </si>
  <si>
    <t>4.32</t>
  </si>
  <si>
    <t>RETIRADA QUADRO DE FORCA</t>
  </si>
  <si>
    <t>5.0</t>
  </si>
  <si>
    <t>ESCAVAÇÕES E REATERROS</t>
  </si>
  <si>
    <t xml:space="preserve">ESCAVAÇÃO MECÂNICA ATE ALTURA 09,0M COM PA CARREGADEIRA </t>
  </si>
  <si>
    <t>ESCAVAÇÃO MECÂNICA SOLO 1ª CATEGORIA, COM PA CARREGADEIRA  (15 cm)</t>
  </si>
  <si>
    <t xml:space="preserve">LIMPEZA MECANIZADA DE CAMADA VEGETAL, VEGETAÇÃO E PEQUENAS ÁRVORES (DIÂMETRO DE TRONCO MENOR QUE 0,20 M),  </t>
  </si>
  <si>
    <t xml:space="preserve">ESCAVAÇÃO MANUAL PARA BLOCO DE COROAMENTO OU SAPATA (SEM ESCAVAÇÃO PARA COLOCAÇÃO DE FÔRMAS). </t>
  </si>
  <si>
    <t xml:space="preserve"> REATERRO COM PEDRA BRITADA No. 1 COMPACTADA MEIO MECÂNICO </t>
  </si>
  <si>
    <t>6.0</t>
  </si>
  <si>
    <t>RESTAURAÇÃO DE ESTRUTURA DE TELHADO E COBERTURA CERÂMICA</t>
  </si>
  <si>
    <t>6.1.1</t>
  </si>
  <si>
    <t>ESTRUTURA MADEIRA PARA TELHADO 4 ÁGUAS PARA TELHA MARSELHA</t>
  </si>
  <si>
    <t>6.1.2</t>
  </si>
  <si>
    <t xml:space="preserve">TELHAMENTO COM TELHA CERÂMICA DE ENCAIXE, TIPO FRANCESA, COM MAIS DE 4TELHAMENTO COM TELHA CERÂMICA DE ENCAIXE, TIPO FRANCESA, COM MAIS DE 2 ÁGUAS, INCLUSO TRANSPORTE VERTICAL.  </t>
  </si>
  <si>
    <t>CALHAS, RUFOS E CONDUT0RES</t>
  </si>
  <si>
    <t>6.2.1</t>
  </si>
  <si>
    <t>RUFO EM CHAPA DE ALUMINIO ESP. 0,7MM, CORTE DE 35 CM, INCLUSO TRANSPORTE VERTICAL</t>
  </si>
  <si>
    <t>6.2.2</t>
  </si>
  <si>
    <t xml:space="preserve">CALHA EM CHAPA DE ALUMINIO ESP. 0,7MM, 75x150MM, PINTURA A PÓ DE COR BRANCA,  INCLUSO SUPORTES E TRANSPORTE VERTICAL </t>
  </si>
  <si>
    <t>6.2.3</t>
  </si>
  <si>
    <t xml:space="preserve">CALHA EM CHAPA DE ALUMINIO ESP. 0,7MM,  DESENVOLVIMENTO DE 60CM INCLUSO TRANSPORTE VERTICAL </t>
  </si>
  <si>
    <t>6.2.4</t>
  </si>
  <si>
    <t xml:space="preserve">TUBO PVC, SÉRIE R, ÁGUA PLUVIAL, DN 75 MM, FORNECIDO E INSTALADO EM CONDUTORES VERTICAIS DE ÁGUAS PLUVIAIS.
</t>
  </si>
  <si>
    <t xml:space="preserve"> TUBO PVC, SÉRIE R, ÁGUA PLUVIAL, DN 100 MM, FORNECIDO E INSTALADO EM CONDUTORES VERTICAIS DE ÁGUAS PLUVIAIS.</t>
  </si>
  <si>
    <t>6.2.5</t>
  </si>
  <si>
    <t xml:space="preserve">TUBO PVC, SERIE NORMAL, ESGOTO PREDIAL, DN75 MM, FORNECIDO E INSTALADO EM RAMAL DE DRENAGEM PLUVIAL. </t>
  </si>
  <si>
    <t>6.2.6</t>
  </si>
  <si>
    <t>CURVA 90 GRAUS, PVC, SOLDÁVEL, DN 75MM, INSTALADO EM PRUMADA DE ÁGUA -  FORNECIMENTO E INSTALAÇÃO</t>
  </si>
  <si>
    <t>6.2.7</t>
  </si>
  <si>
    <t xml:space="preserve"> CURVA 45 GRAUS, PVC, SOLDÁVEL, DN 75MM, INSTALADO EM PRUMADA DE ÁGUA -  FORNECIMENTO E INSTALAÇÃO.</t>
  </si>
  <si>
    <t>6.2.8</t>
  </si>
  <si>
    <t>LUVA, PVC, SOLDÁVEL, DN 75MM, INSTALADO EM PRUMADA DE ÁGUA - FORNECIMENTO E INSTALAÇÃO.</t>
  </si>
  <si>
    <t>6.2.9</t>
  </si>
  <si>
    <t xml:space="preserve">(COMPOSIÇÃO REPRESENTATIVA) DO SERVIÇO DE INSTALAÇÃO DE TUBOS DE PVC, SÉRIE R, ÁGUA PLUVIAL, DN 100 MM (INSTALADO EM RAMAL DE ENCAMINHAMENTO, OU CONDUTORES VERTICAIS), INCLUSIVE CONEXÕES, CORTES E FIXAÇÕES, PARA PRÉDIOS </t>
  </si>
  <si>
    <t>6.2.10</t>
  </si>
  <si>
    <t xml:space="preserve">RALO HEMISFÉRICO EM FERRO FUNDIDO TIPO ABACAXI, DN=100mm </t>
  </si>
  <si>
    <t>6.2.11</t>
  </si>
  <si>
    <t>(COMPOSIÇÃO REPRESENTATIVA) DO SERVIÇO DE INSTALAÇÃO DE TUBOS DE PVC, SÉRIE R, ÁGUA PLUVIAL, DN 100 MM (INSTALADO EM RAMAL DE ENCAMINHAMENTO, OU CONDUTORES VERTICAIS), INCLUSIVE CONEXÕES, CORTES E FIXAÇÕES, PARA PRÉDIOS.</t>
  </si>
  <si>
    <t>6.2.12</t>
  </si>
  <si>
    <t xml:space="preserve">CURVA PVC CURTA 90 GRAUS, DN 100 MM, PARA ESGOTO PREDIAL      </t>
  </si>
  <si>
    <t>6.2.13</t>
  </si>
  <si>
    <t xml:space="preserve">CURVA 45 PVC CURTA ESGOTO 100MM </t>
  </si>
  <si>
    <t>6.2.14</t>
  </si>
  <si>
    <t>LUVA SIMPLES, PVC, SERIE NORMAL, ESGOTO PREDIAL, DN 100 MM, JUNTA ELÁSTICA, FORNECIDO E INSTALADO EM RAMAL DE DESCARGA OU RAMAL DE ESGOTO SANITÁRIO.</t>
  </si>
  <si>
    <t>6.2.15</t>
  </si>
  <si>
    <t>JOELHO 45 GRAUS, PVC, SERIE NORMAL, ESGOTO PREDIAL, DN 100 MM, JUNTA ELÁSTICA, FORNECIDO E INSTALADO EM PRUMADA DE ESGOTO SANITÁRIO OU VENTILAÇÃO.</t>
  </si>
  <si>
    <t>6.2.16</t>
  </si>
  <si>
    <t xml:space="preserve"> (COMPOSIÇÃO REPRESENTATIVA) DO SERVIÇO DE INSTALAÇÃO DE TUBOS DE PVC, SÉRIE R, ÁGUA PLUVIAL, DN 150 MM (INSTALADO EM CONDUTORES VERTICAIS), INCLUSIVE CONEXÕES, CORTES E FIXAÇÕES, PARA PRÉDIOS. AF_10/2015    </t>
  </si>
  <si>
    <t>6.2.17</t>
  </si>
  <si>
    <t xml:space="preserve">REDUCAO EXCENTRICA ESGOTO PVC 150x100MM
</t>
  </si>
  <si>
    <t>6.2.18</t>
  </si>
  <si>
    <t xml:space="preserve">JUNÇÃO SIMPLES, PVC, SERIE R, ÁGUA PLUVIAL, DN 150 X 100 MM, JUNTA ELÁSTICA, FORNECIDO E INSTALADO EM CONDUTORES VERTICAIS DE ÁGUAS PLUVIAIS
</t>
  </si>
  <si>
    <t>6.2.19</t>
  </si>
  <si>
    <t xml:space="preserve">CURVA LONGA, 45 GRAUS, PVC OCRE, JUNTA ELÁSTICA, DN 150 MM, PARA COLETOR PREDIAL DE ESGOTO.  </t>
  </si>
  <si>
    <t>6.2.20</t>
  </si>
  <si>
    <t xml:space="preserve"> LUVA SIMPLES, PVC, SOLDAVEL, DN 150 MM, SERIE NORMAL, PARA ESGOTO PREDIAL</t>
  </si>
  <si>
    <t>6.2.21</t>
  </si>
  <si>
    <t>CAIXA DE INSPECAO EM CONCRETO PRE MOLDADO, 60X60CM, COM 50CM DE ALTURA TOTAL. COM FECHAMENTO EM GRADIL METÁLICO. ESCAVACAO - FORNECIMENTO E INSTALACAO</t>
  </si>
  <si>
    <t>6.2.22</t>
  </si>
  <si>
    <t>CAIXA DE INSPECAO EM CONCRETO PRE MOLDADO, 60X60CM, COM 50CM DE ALTURA TOTAL. COM TAMPA DE CONCRETO. ESCAVACAO - FORNECIMENTO E INSTALACAO</t>
  </si>
  <si>
    <t>7.0</t>
  </si>
  <si>
    <t>ELEMENTOS ESTRUTURAIS</t>
  </si>
  <si>
    <t>RESTAURAÇÃO DOS ELEMENTOS DE CONCRETO ARMADO E ALVENARIA DE TIJOLOS MACIÇOS</t>
  </si>
  <si>
    <t>7.1.1</t>
  </si>
  <si>
    <t xml:space="preserve">APICOAMENTO MANUAL DE CONCRETO APARENTE SEM ANDAIME                               Ref.: Primer Anticorrosivoa Base de Zinco, VEDACIT. </t>
  </si>
  <si>
    <t>7.1.2</t>
  </si>
  <si>
    <t>RECUPERACAO DE ELEMENTOS ESTRUTURAIS EM CONCRETO 15Mpa</t>
  </si>
  <si>
    <t xml:space="preserve">m³ </t>
  </si>
  <si>
    <t>7.1.3</t>
  </si>
  <si>
    <t>RÉGUAS DE MADEIRA 0,03 X 0,20 X 3,00M (MADEIRA DE EUCALIPTO)</t>
  </si>
  <si>
    <t>7.1.4</t>
  </si>
  <si>
    <t>7.1.5</t>
  </si>
  <si>
    <t>TRATAMENTO DE FISSURAS NA ESTRUTURA &gt;0,33&lt;1,0mm</t>
  </si>
  <si>
    <t>INFRA-ESTRUTURA E SUPRAESTRUTURA</t>
  </si>
  <si>
    <t>7.2.1</t>
  </si>
  <si>
    <t>LAJE PRE-FABRICADA TRELIC. P/PISO/COBERTURA BLOCO EPS, 40CM</t>
  </si>
  <si>
    <t>7.2.2</t>
  </si>
  <si>
    <t>ACO CA-60 5,0mm COM CORTE E DOBRA-COLOCADO EM FORMAS</t>
  </si>
  <si>
    <t>7.2.3</t>
  </si>
  <si>
    <t>ACO CA-50 6,3mm 1/4" CORTE,DOBRA E COLOCACAO EM FORMAS</t>
  </si>
  <si>
    <t>7.2.4</t>
  </si>
  <si>
    <t>ACO CA-50 8mm (5/16") CORTE,DOBRA E COLOCACAO EM FORMAS</t>
  </si>
  <si>
    <t>7.2.5</t>
  </si>
  <si>
    <t>ACO CA-50 10,0mm (3/8") CORTE, DOBRA E COLOCACAO EM FORMAS</t>
  </si>
  <si>
    <t>7.2.6</t>
  </si>
  <si>
    <t>ACO CA-50 12,5mm (1/2") CORTE,DOBRA E COLOCACAO EM FORMAS</t>
  </si>
  <si>
    <t>7.2.7</t>
  </si>
  <si>
    <t>ACO CA-50 16,0mm (5/8") CORTE,DOBRA E COLOCACAO EM FORMAS</t>
  </si>
  <si>
    <t>7.2.8</t>
  </si>
  <si>
    <t>ACO CA-50 20,0mm (3/4") CORTE,DOBRA E COLOCACAO EM FORMAS</t>
  </si>
  <si>
    <t>7.2.9</t>
  </si>
  <si>
    <t>FORMA PARA PILARES EM TABUAS DE MADEIRA</t>
  </si>
  <si>
    <t>7.2.10</t>
  </si>
  <si>
    <t>FORMA DE MADEIRA PARA VIGAS ESTRUTURAIS</t>
  </si>
  <si>
    <t>7.2.11</t>
  </si>
  <si>
    <t xml:space="preserve">FORMAS DE MADEIRA EM COMPENSADO PLASTIFICADO 10mm  </t>
  </si>
  <si>
    <t>FORMA DE MADEIRA PARA SAPATA</t>
  </si>
  <si>
    <t>7.2.12</t>
  </si>
  <si>
    <t>CONCRETO SIMPLES USINADO FCK=35MPA, BOMBEADO, LANÇADO E ADENSADO NA INFRAESTRUTURA</t>
  </si>
  <si>
    <t>CONCRETO 1:2:3 fck=15MPa-INCL.FORMA TABUAS/ARMACOES+254L/agua</t>
  </si>
  <si>
    <t>7.2.13</t>
  </si>
  <si>
    <t>CONCRETO PROTENDIDO EM LAJES-ACO/BAINHA/ANCOR.PURG.SERVICOS</t>
  </si>
  <si>
    <t>ESTRUTURA E COBERTURA METÁLICA</t>
  </si>
  <si>
    <t>7.3.1</t>
  </si>
  <si>
    <t>ESTRUTURA METÁLICA EM AÇO ESTRUTURAL -  ASTM A572 GR.50, PERFIL W 250 x 22,3 (QUANTIDADE = 102,00M) INCLUSOS MÃO DE OBRA, TRANSPORTE E IÇAMENTO UTILIZA NDO GUINDASTE - FORNECIMENTO E INSTALAÇÃO.</t>
  </si>
  <si>
    <t>7.3.2</t>
  </si>
  <si>
    <t>ESTRUTURA METÁLICA EM AÇO ESTRUTURAL - ASTM A36 - PERFIL U enrijecido 127 x 50 x 17 x 2,65 (QUANTIDADE 472,00M). INCLUSOS MÃO DE OBRA, TRANSPORTE E IÇAMENTO UTILIZANDO GUINDASTE - FORNECIMENTO E INSTALAÇÃO.</t>
  </si>
  <si>
    <t>7.3.3</t>
  </si>
  <si>
    <t>ESTRUTURA METÁLICA EM AÇO ESTRUTURAL - ASTM A36 - PERFIL U 127x50x2,65 (QUANTIDADE 75,00M). INCLUSOS MÃO DE OBRA, TRANSPORTE E IÇAMENTO UTILIZANDO GUINDASTE - FORNECIMENTO E INSTALAÇÃO.</t>
  </si>
  <si>
    <t>7.3.4</t>
  </si>
  <si>
    <t>ESTRUTURA METÁLICA EM AÇO ESTRUTURAL - ASTM A36 - PERFIL U 120x40x2 (QUANTIDADE 60,00M). INCLUSOS MÃO DE OBRA, TRANSPORTE E IÇAMENTO UTILIZANDO GUINDASTE - FORNECIMENTO E INSTALAÇÃO.</t>
  </si>
  <si>
    <t>7.3.5</t>
  </si>
  <si>
    <t>ESTRUTURA METÁLICA EM AÇO ESTRUTURAL - ASTM A36 - PERFIL U 100x50x3 (QUANTIDADE 38M). INCLUSOS MÃO DE OBRA, TRANSPORTE E IÇAMENTO UTILIZANDO GUINDASTE - FORNECIMENTO E INSTALAÇÃO.</t>
  </si>
  <si>
    <t>7.3.6</t>
  </si>
  <si>
    <t>ESTRUTURA METÁLICA EM AÇO ESTRUTURAL - ASTM A36 - PERFIL U 92x30x2,25 (QUANTIDADE 49,00M). INCLUSOS MÃO DE OBRA, TRANSPORTE E IÇAMENTO UTILIZANDO GUINDASTE - FORNECIMENTO E INSTALAÇÃO.</t>
  </si>
  <si>
    <t>7.3.7</t>
  </si>
  <si>
    <t xml:space="preserve">ESTRUTURA METÁLICA EM AÇO GALVANIZADO TUBO QUADRADO METALON 30 X 30 1,5  (QUANTIDADE 92,00M). INCLUSOS MÃO DE OBRA E TRANSPORTE - FORNECIMENTO E INSTALAÇÃO.    </t>
  </si>
  <si>
    <t>7.3.8</t>
  </si>
  <si>
    <t xml:space="preserve">ESTRUTURA METÁLICA EM AÇO GALVANIZADO TUBO QUADRADO METALON 50 X 50 1,5  (QUANTIDADE 65,00M). INCLUSOS MÃO DE OBRA E TRANSPORTE - FORNECIMENTO E INSTALAÇÃO.    </t>
  </si>
  <si>
    <t>7.3.9</t>
  </si>
  <si>
    <t xml:space="preserve">ESTRUTURA METÁLICA EM AÇO ESTRUTURAL - ASTM A36 - PERFIL L 1.1/2" x 1.1/2" x 1/8" (QUANTIDADE 70,00M). INCLUSOS MÃO DE OBRA E TRANSPORTE - FORNECIMENTO E INSTALAÇÃO.    </t>
  </si>
  <si>
    <t>7.3.10</t>
  </si>
  <si>
    <t xml:space="preserve">CHAPA METÁLICA DE 1/2" - ASTM A36 - CORTADA NO PLASMA OU LASER (QUANTIDADE 1,00M²). INCLUSOS MÃO DE OBRA E TRANSPORTE - FORNECIMENTO E INSTALAÇÃO.    </t>
  </si>
  <si>
    <t>7.3.11</t>
  </si>
  <si>
    <t xml:space="preserve">CHAPA METÁLICA DE 3/16" - ASTM A36 - CORTADA NO PLASMA OU LASER (QUANTIDADE 2,20M²). INCLUSOS MÃO DE OBRA E TRANSPORTE - FORNECIMENTO E INSTALAÇÃO.    </t>
  </si>
  <si>
    <t>7.3.12</t>
  </si>
  <si>
    <t xml:space="preserve">BARRA METÁLICA CILINDRICA 3/8" -  ASTM A36 (QUANTIDADE 270,00M). INCLUSOS MÃO DE OBRA E TRANSPORTE - FORNECIMENTO E INSTALAÇÃO.    </t>
  </si>
  <si>
    <t>7.3.13</t>
  </si>
  <si>
    <t xml:space="preserve">
CHUMBADOR PARABOLT EM AÇO GALVANIZADO 1/2" x 4" </t>
  </si>
  <si>
    <t>PORCA SEXTAVADA 5/8" - ASTM A307 GALVANIZADO</t>
  </si>
  <si>
    <t>7.3.15</t>
  </si>
  <si>
    <t>PARAFUSO SEXTAVADO 5/8" x 1.1/2" - ASTM A325 GALVANIZADO - COM 2AR. E PC.</t>
  </si>
  <si>
    <t>ARRUELA LISA 5/8" - ASTM A307 GALVANIZADO</t>
  </si>
  <si>
    <t>7.3.16</t>
  </si>
  <si>
    <t>PARAFUSO SEXTAVADO 1/2" x 1.1/2" - ASTM A307 GALVANIZADO</t>
  </si>
  <si>
    <t>7.3.17</t>
  </si>
  <si>
    <t>PORCA SEXTAVADA 1/2" - ASTM A307 GALVANIZADO</t>
  </si>
  <si>
    <t>7.3.18</t>
  </si>
  <si>
    <t>ARRUELA LISA 1/2" - ASTM A307 GALVANIZADO</t>
  </si>
  <si>
    <t>7.3.19</t>
  </si>
  <si>
    <t xml:space="preserve">COBERTURA EM TELHAS METÁLICAS TÉRMICAS, TIPO SANDUÍCHE, COM A FACE SUPERIOR REPRESENTANDO O TELHA COLONIAL NA COR TERRACOTA, FACE INFERIOR LISA NA COR PRETA, FABRICADA EM AÇO GALVALUME PRÉ-PINTADO E NÚCLEO EM PIR (POLIISOCIANURATO). A LARGURA ÚTIL É DE 01 METRO E A ESPESSURA É DE 40MM. FIXADA EM ESTRUTURA METÁLICA DO TELHADO.                                                                          </t>
  </si>
  <si>
    <t>8.0</t>
  </si>
  <si>
    <t>PAREDES E REVESTIMENTOS</t>
  </si>
  <si>
    <t>PAREDES E REBOCOS</t>
  </si>
  <si>
    <t>8.1.1</t>
  </si>
  <si>
    <t>ALVENARIA DE VEDAÇÃO DE BLOCOS CERÂMICOS FURADOS NA VERTICAL DE 9X19X39 CM (ESPESSURA 9 CM) E ARGAMASSA DE ASSENTAMENTO COM PREPARO EM BETONEIRA</t>
  </si>
  <si>
    <t>8.1.2</t>
  </si>
  <si>
    <t xml:space="preserve">ALVENARIA DE VEDAÇÃO DE BLOCOS CERÂMICOS MACIÇOS DE 5X10X20CM (ESPESSURA 10CM) E ARGAMASSA DE ASSENTAMENTO COM PREPARO EM BETONEIRA. </t>
  </si>
  <si>
    <t>8.1.3</t>
  </si>
  <si>
    <t xml:space="preserve">CHAPISCO APLICADO EM ALVENARIAS E ESTRUTURAS DE CONCRETO INTERNAS, COM COLHER DE PEDREIRO. ARGAMASSA TRAÇO 1:3 COM PREPARO EM BETONEIRA 400 L. </t>
  </si>
  <si>
    <t>8.1.4</t>
  </si>
  <si>
    <t xml:space="preserve">MASSA ÚNICA, PARA RECEBIMENTO DE PINTURA, EM ARGAMASSA TRAÇO 1:2:8, PREPARO MECÂNICO COM BETONEIRA 400L, APLICADA MANUALMENTE EM FACES INTERNAS E EXTERNAS DE PAREDES, ESPESSURA DE 20MM, COM EXECUÇÃO DE TALISCAS. </t>
  </si>
  <si>
    <t>8.1.5</t>
  </si>
  <si>
    <t>EMBOÇO, PARA RECEBIMENTO DE CERÂMICA, EM ARGAMASSA TRAÇO 1:2:8, PREPARO MECÂNICO COM BETONEIRA 400L, APLICADO MANUALMENTE EM FACES INTERNAS DE PAREDES, PARA AMBIENTE COM ÁREA ENTRE 5M2 E 10M2, ESPESSURA DE 10MM, COM EXECUÇÃO DE TALISCAS.</t>
  </si>
  <si>
    <t>8.1.6</t>
  </si>
  <si>
    <t>REBOCO P/ PAREDE, TRAÇO: 1:3, CAL E AREIA - ESP.: 20,0MM (EXTERNO E INTERNO)</t>
  </si>
  <si>
    <t>8.1.7</t>
  </si>
  <si>
    <t xml:space="preserve">PAREDE COM PLACAS DE GESSO  ACARTONADO (DRYWALL), PARA USO EM AMBIENTES INTERNOS, COM DUAS FACES DUPLAS E ESTRUTURA METÁLICA COM GUIAS DUPLAS, COM VÃOS.  </t>
  </si>
  <si>
    <t>8.1.8</t>
  </si>
  <si>
    <t xml:space="preserve">PAREDE COM PLACAS DE GESSO VERDE RU ACARTONADO (DRYWALL), PARA USO EM AMBIENTES ÚMIDOS, COM DUAS FACES DUPLAS E ESTRUTURA METÁLICA COM GUIAS DUPLAS, COM VÃOS.  </t>
  </si>
  <si>
    <t>REVESTIMENTOS DE PAREDES</t>
  </si>
  <si>
    <t>8.2.1</t>
  </si>
  <si>
    <t xml:space="preserve">PLACAS CERÂMICAS FORMATO 07X24CM, COM ACABAMENTO BRILHO, NÃO RETIFICADO (BOLD). INCLUSIVE ARGAMASSA COLANTE ACIII.                                                                                                              </t>
  </si>
  <si>
    <t>8.2.2</t>
  </si>
  <si>
    <t xml:space="preserve">REJUNTE ACRÍLICO BI COMPONENTE COR BRANCA                                                                                                                   </t>
  </si>
  <si>
    <t>8.2.5</t>
  </si>
  <si>
    <t xml:space="preserve">PAINEL DE LÃ DE VIDRO SEM REVESTIMENTO PSI 20, E = 25 MM, DE 1200 X 600 MM  </t>
  </si>
  <si>
    <t>9.0</t>
  </si>
  <si>
    <t>ASSOALHOS, RODA PÉS, SOLEIRAS, PEITORIS, FORROS E RODA FORROS</t>
  </si>
  <si>
    <t>ASSENTAMENTO DE PISO EM ASSOALHO DE MADEIRA DE LEI.</t>
  </si>
  <si>
    <t>RESTAURAÇÃO E/OU RECUPERAÇÃO DE ASSOALHO MADEIRA LEI, RÉGUAS MACHO E FÊMEA, L = 20 A 30CM X 2CM, SOBRE RIPÃO 3,5CM X 5,5CM, INCLUSIVE ENCHIMENTO E RASPAGEM</t>
  </si>
  <si>
    <t>RODA PÉS EM GRANITO MARACUJÁ COM TRATAMENTO FLAMEADO, DIMENSÕES 2,0 X 5,0CM INCLUSIVE ARGAMASSA COLANTE ACIII</t>
  </si>
  <si>
    <t xml:space="preserve">RODAPÉ EM MADEIRA, ALTURA 5CM, FIXADO COM COLA E PARAFUSOS.  </t>
  </si>
  <si>
    <t>SOLEIRA EM GRANITO MARACUJÁ COM TRATAMENTO FLAMEADO, ESPESSURA 2,0CM INCLUSIVE ARGAMASSA COLANTE ACIII</t>
  </si>
  <si>
    <t>PEITORIL GRANITO CINZA POLIDO, ESP = 2 CM</t>
  </si>
  <si>
    <t xml:space="preserve">FORRO EM DRYWALL, PARA AMBIENTES COMERCIAIS, INCLUSIVE ESTRUTURA DE FIXAÇÃO. </t>
  </si>
  <si>
    <t>9.8</t>
  </si>
  <si>
    <t xml:space="preserve">PAINEL DE LÃ DE VIDRO SEM REVESTIMENTO PSI 20, E = 25 MM, DE 1200 X 600 MM </t>
  </si>
  <si>
    <t>9.9</t>
  </si>
  <si>
    <t>FORRO DE MADEIRA LAMBRI CUMARÚ/IPÊ CHAMPAGNHE/ TAUARÍ, RÉGUA DE 10CM, ESP. = 9MM, INCLUSIVE MADEIRAMENTO DE SUPORTE (SARRAFO), INSTALADO.</t>
  </si>
  <si>
    <t>9.10</t>
  </si>
  <si>
    <t>ACABAMENTO DE RODA FORRO EM MADEIRA TAUARÍ (OU SIMILAR), TIPO MEIA CANA 3 X 3CM</t>
  </si>
  <si>
    <t>10.0</t>
  </si>
  <si>
    <t>PISO TÁTIL ALERTA EM CONCRETO DE COR PRETA 20X20CM</t>
  </si>
  <si>
    <t>PISO TÁTIL DIRECIONAL EM CONCRETO DE COR PRETA 20X20CM</t>
  </si>
  <si>
    <t xml:space="preserve">PLACAS FORMATO 50X50CM EM GRANITO MARACUJÁ COM TRATAMENTO FLAMEADO, ESPESSURA 2,0CM.  INCLUSIVE REJUNTE ACRÍLICO BI COMPONENTE COR CORDA E ARGAMASSA COLANTE ACIII.                                                                          </t>
  </si>
  <si>
    <t xml:space="preserve">GRANITO MARACUJÁ COM TRATAMENTO FLAMEADO, ESPESSURA 2,0CM.  INCLUSIVE REJUNTE ACRÍLICO BI COMPONENTE COR CORDA E ARGAMASSA COLANTE ACIII.                                                                                                                                     </t>
  </si>
  <si>
    <t>10.5</t>
  </si>
  <si>
    <t xml:space="preserve">PORCELANATO FORMATO 90X90CM, FOLK DESERT, RETIFICADO, SUPERFICIE NATURAL. INCLUSIVE ARGAMASSA COLANTE ACIII.                                                                                                             </t>
  </si>
  <si>
    <t>10.6</t>
  </si>
  <si>
    <t xml:space="preserve">PISO VINÍLICO SEMI-FLEXÍVEL EM PLACAS, PADRÃO LISO, ESPESSURA 3,2 MM, FIXADO COM COLA. </t>
  </si>
  <si>
    <t>10.7</t>
  </si>
  <si>
    <t>CONTRAPISO COM ARGAMASSA AUTONIVELANTE, APLICADO SOBRE LAJE, ADERIDO, ESPESSURA 2CM.                                                                                                              Ref.: Massa Autonivelante Nivela Rápido Weber Quartzolit 20kg</t>
  </si>
  <si>
    <t>10.8</t>
  </si>
  <si>
    <t xml:space="preserve">REJUNTE ACRÍLICO BI COMPONENTE COR CORDA                                                                                                                                                  </t>
  </si>
  <si>
    <t>10.9</t>
  </si>
  <si>
    <t>REVESTIMENTO DE PISO PERMEÁVEL, ANTIDERRAPANTE, COM CAPACIDADE DE DRENAGEM DE 95% DA ÁGUA, PLACAS 45X45X5CM, FEITO COM PEDRISCOS, FIBRAS, CIMENTO, ADITIVOS E CORANTES ESPECÍFICOS DE COR CINZA NATURAL</t>
  </si>
  <si>
    <t>10.10</t>
  </si>
  <si>
    <t>PAVIMENTAÇÃO EM BLOCO DE CONCRETO VIBROPRENSADO, INTERTRAVADO, COR NATURAL, 10X20CM, E=6CM, 46UN/M2, NBR9781, FCK(MIN)=35MPA, SOB COXIM AREIA GROSSA COMPACTADA C/ PLACA VIBRATÓRIA, E(COMP.)=6CM, REJUNTADO C/ AREIA FINA.</t>
  </si>
  <si>
    <t>10.11</t>
  </si>
  <si>
    <t>EXECUÇÃO E COMPACTAÇÃO DE BASE E OU SUB BASE PARA PAVIMENTAÇÃO DE BRITA GRADUADA SIMPLES - EXCLUSIVE CARGA E TRANSPORTE.</t>
  </si>
  <si>
    <t>10.12</t>
  </si>
  <si>
    <t>PISO CIMENTICIO DRENANTE 20X20CM NATURAL PARA CALCADAS</t>
  </si>
  <si>
    <t>10.13</t>
  </si>
  <si>
    <t>MEIO-FIO RETO DE CONCRETO COLOCADO</t>
  </si>
  <si>
    <t>10.14</t>
  </si>
  <si>
    <t>REPOSICAO MEIO-FIO GRANITO COM REJUNTAMENTO(S/MATERIAL)</t>
  </si>
  <si>
    <t>19</t>
  </si>
  <si>
    <t>11.0</t>
  </si>
  <si>
    <t xml:space="preserve">RESTAURO - ENXERTO EM ESQUADRIAS DE MADEIRA COM APLICAÇÃO DE PASTA DE PÓ DE SERRA E COLA  </t>
  </si>
  <si>
    <t xml:space="preserve">RESTAURO - RECUPERAÇÃO DE ESQUADRIA DE MADEIRA DE OBRAS HISTÓRICAS C/ APROVEITAMENTO DE 75% </t>
  </si>
  <si>
    <t>EXECUÇÃO DE JANELA EM MADEIRA MACIÇA E CAIXILHOS DE VIDRO COM MARCO</t>
  </si>
  <si>
    <t>11.4</t>
  </si>
  <si>
    <t>MARCOS DE SOBREPOR EM MADEIRA MACIÇA ITAÚBA DIMENSÕES 4X6,5CM</t>
  </si>
  <si>
    <t>11.5</t>
  </si>
  <si>
    <t xml:space="preserve">KIT JANELA MAXIN-AR 2 FOLHAS DE VIDRO TEMPERADO 8MM COM PEITORIL DE 100CM. COM CONTRA MARCO, COM VISTAS INTERNAS 37MM, CONTRA MARCO CM200 26MM, MARCO 74,2MM, COM PINTURA PRETO BRILHANTE - RAL9003B                                                           </t>
  </si>
  <si>
    <t>11.6</t>
  </si>
  <si>
    <t xml:space="preserve">KIT JANELA BASCULANTE DUAS FOLHAS 80X60CM, COM CONTRA MARCO E PINTURA PRETO BRILHANTE.                                                                                                                              </t>
  </si>
  <si>
    <t>11.7</t>
  </si>
  <si>
    <t>JANELAVENEZIANA 01 FOLHA FIXA 90X50CM, COM PEITORIL DE 220CM (BANDEIRA FIXA VENTILADA). COM VISTAS INTERNAS 37MM, CONTRA MARCO, MARCO, COM PINTURA PRETO BRILHANTE.</t>
  </si>
  <si>
    <t>11.8</t>
  </si>
  <si>
    <t xml:space="preserve">JANELAVENEZIANA 01 FOLHA FIXA 150X60CM, COM PEITORIL DE 180CM. COM VISTAS INTERNAS 37MM, CONTRA MARCO, MARCO, COM PINTURA PRETO BRILHANTE.                                                                                                                                             </t>
  </si>
  <si>
    <t>11.9</t>
  </si>
  <si>
    <t xml:space="preserve">KIT JANELA MAXIN-AR 2 FOLHAS DE VIDRO TEMPERADO 8MM COM PEITORIL DE 100CM. COM CONTRA MARCO, COM VISTAS INTERNAS 37MM, CONTRA MARCO CM200 26MM, MARCO 74,2MM, COM PINTURA PRETO BRILHANTE - RAL9003B                                                           
</t>
  </si>
  <si>
    <t>11.10</t>
  </si>
  <si>
    <t xml:space="preserve">JANELA DE CORRER 4 FOLHAS DE VIDRO TEMPERADO 8MM - INCOLOR E ABERTURA CENTRAL. COM CONTRA MARCO, COM VISTAS INTERNAS 37MM, CONTRA MARCO CM200 (26MM), COM PINTURA PRETO BRILHANTE - RAL9003B. FECHO CONCHA COM CHAVE
</t>
  </si>
  <si>
    <t>11.11</t>
  </si>
  <si>
    <t xml:space="preserve">KIT JANELA MAXIN-AR 8 FOLHAS DE VIDRO TEMPERADO 8MM COM PEITORIL DE 100CM EM ALVENARIA. COM CONTRA MARCO, COM VISTAS INTERNAS 37MM, CONTRA MARCO CM200 26MM, MARCO 74,2MM, COM PINTURA PRETO BRILHANTE - RAL9003B                                                           </t>
  </si>
  <si>
    <t>11.12</t>
  </si>
  <si>
    <t>JANELA EM 05 MÓDULOS DE PAINEL FIXO 160X150CM, COM VIDRO LAMINADO MODELADO 8MM (4+4) INCOLOR, COM CONTRA MARCO CM200 26MM E VISTAS INTERNAS 37MM. PINTURA PRETO BRILHANTE - RAL9003B.</t>
  </si>
  <si>
    <t>11.13</t>
  </si>
  <si>
    <t xml:space="preserve">PELE DE VIDRO 1044X260CM, COM JANELAS MAXIN-AR 34 FOLHAS DE VIDRO TEMPERADO 8MM. COM CONTRA MARCO, COM VISTAS INTERNAS 37MM, CONTRA MARCO 26MM, MARCO 74,2MM, COM PINTURA PRETO BRILHANTE.            </t>
  </si>
  <si>
    <t>11.14</t>
  </si>
  <si>
    <t>PELE DE VIDRO 900X270CM, COM JANELAS MAXIN-AR 28 FOLHAS DE VIDRO TEMPERADO 8MM. COM CONTRA MARCO, COM VISTAS INTERNAS 37MM, CONTRA MARCO 26MM, MARCO 74,2MM, COM PINTURA PRETO BRILHANTE</t>
  </si>
  <si>
    <t>11.15</t>
  </si>
  <si>
    <t xml:space="preserve">JANELA VIDRO LAMINADO 08MM (4+4) COM PVB - INCOLOR/INCOLOR, 06 FOLHAS FIXAS, COM TUBO BAGUETE 2X2CM, COM PINTURA PRETO BRILHANTE. DIMENSÕES: 24,83M X 0,40M (LXH). 04 MÓDULOS DE 417X40CM E 2 MÓDULOS DE 381X40CM.                                                                                                                                            </t>
  </si>
  <si>
    <t>11.16</t>
  </si>
  <si>
    <t>JANELA EM 03 MÓDULOS DE PAINEL FIXO 150X150CM, COM VIDRO LAMINADO MODELADO 8MM (4+4) INCOLOR, COM CONTRA MARCO CM200 26MM E VISTAS INTERNAS 37MM. PINTURA PRETO BRILHANTE - RAL9003B.</t>
  </si>
  <si>
    <t>11.17</t>
  </si>
  <si>
    <t>PORTA EM MADEIRA DE LEI EM 7 ALMOFADAS (PORTA DE GIRO EXTERNA EM MADEIRA CANELÃO) 0,75X2,10M PARA PINTURA +FERRAGEM</t>
  </si>
  <si>
    <t>11.18</t>
  </si>
  <si>
    <t xml:space="preserve">RESTAURO - RECUPERAÇÃO DE ESQUADRIA DE MADEIRA DE OBRAS HISTÓRICAS C/ APROVEITAMENTO DE 75%   </t>
  </si>
  <si>
    <t>11.19</t>
  </si>
  <si>
    <t>MARCOS DE SOBREPOR EM MADEIRA MACIÇA ITAÚBA DIMENSÕES 3X7,5CM</t>
  </si>
  <si>
    <t>11.20</t>
  </si>
  <si>
    <t>GUARNICAO / ALIZAR / VISTA LISA EM MADEIRA MACICA, PARA PORTA , E = *1* CM, L = *5* CM, CEDRINHO / ANGELIM COMERCIAL /TAURI/ CURUPIXA / PEROBA / CUMARU OU EQUIVALENTE DA REGIAO</t>
  </si>
  <si>
    <t>11.21</t>
  </si>
  <si>
    <t>PORTA COMPLETA MADEIRA 1 FL.0,70 X 2,10 PARA PINTURA +FERRAGEM</t>
  </si>
  <si>
    <t>11.22</t>
  </si>
  <si>
    <t>11.23</t>
  </si>
  <si>
    <t xml:space="preserve">PORTA COMPLETA MADEIRA 1 FL.0,80 X 2,10m PARA PINTURA+FERRAGEM    </t>
  </si>
  <si>
    <t>11.24</t>
  </si>
  <si>
    <t xml:space="preserve">PORTA DE VIDRO PIVOTANTE 1 FOLHA TUBO COM PUXADOR E MOLA DORMAN. PINTURA DOS PERFIS PRETO BRILHANTE - RAL9003B. VIDRO LAMINADO 8MM (4+4) COM PVB -
INCOLOR/INCOLOR. SEM TRAVESSA, TUBO 50x100
COM 1 MOLA, PUXADOR 800MM INOX, COM 2 FECHADURAS AUXILIARES, COM FECHADURA ROLETE.  </t>
  </si>
  <si>
    <t>11.25</t>
  </si>
  <si>
    <t xml:space="preserve">PORTA DE VIDRO PIVOTANTE 1 FOLHA  COM PUXADOR E MOLA DORMAN. PINTURA DOS PERFIS PRETO BRILHANTE - VIDRO TEMPERADO 10MM -
INCOLOR, COM 1 MOLA, PUXADOR 600MM INOX, COM 2 FECHADURAS AUXILIARES.                                                            </t>
  </si>
  <si>
    <t>11.26</t>
  </si>
  <si>
    <t>KIT PORTA DE GIRO 1 FOLHA DE VIDRO LAMINADO 8MM (4+4), INCOLOR/INCOLOR COM PVB. PAINEL FIXO COM VIDRO LAMINADO
MODELADO 8MM (4+4) COM PVB - INCOLOR/INCOLOR.
COM CONTRA MARCO, COM VISTAS INTERNAS 37MM, CONTRA MARCO CM200 (26MM) COM PINTURA PRETO BRILHANTE E FECHADURA  - RAL9003B</t>
  </si>
  <si>
    <t>11.27</t>
  </si>
  <si>
    <t>KIT PORTA DE GIRO 1 FOLHA VENEZIANA DE ALUMINIO, 60x210CM. COM VENEZIANA CEGA, COM CONTRA MARCO, COM VISTAS INTERNAS 37MM, CONTRA MARCO CM200 (26MM) COM PINTURA PRETO BRILHANTE E FECHADURA COM MAÇANETA EM INOX POLIDO BRILHANTE - RAL9003B.</t>
  </si>
  <si>
    <t>11.28</t>
  </si>
  <si>
    <t>PORTA COMPLETA MADEIRA 1 FL.0,90X2,10M - COM FERRAGENS</t>
  </si>
  <si>
    <t>11.29</t>
  </si>
  <si>
    <t>PORTA COMPLETA MADEIRA 1 FL.0,90X2,10M-CORRER-LISA</t>
  </si>
  <si>
    <t>11.30</t>
  </si>
  <si>
    <t xml:space="preserve"> 
PORTA COMPLETA EM ALUMÍNIO FORRADA COM PAINEL PERFURADO DE ACM 1 FL.1,10X2,10M PINTADA NA COR CINZA RAL 7037 / KR251. COM 2 FECHADURAS AUXILIARES, COM FECHADURA ROLETE.   
</t>
  </si>
  <si>
    <t>11.31</t>
  </si>
  <si>
    <t>PORTA OU JANELA EM ALUMÍNIO, COR N/P/B,TIPO VENEZIANA, DE ABRIR OU CORRER, COMPLETA INCLUSIVE CAIXILHOS, DOBRADIÇAS OU ROLDANAS E FECHADURA</t>
  </si>
  <si>
    <t>11.32</t>
  </si>
  <si>
    <t>BOX PARA BANHEIRO EM VIDRO TEMPERADO 8 MM, LISO, INCOLOR, DE CORRER, EM ALUMINÍO BRANCO, INCLUSIVE FERRAGENS - FORNECIMENTO E INSTALAÇÃO</t>
  </si>
  <si>
    <t>11.33</t>
  </si>
  <si>
    <t xml:space="preserve">KIT PORTA DE CORRER 8 FOLHAS, 4 FIXAS E 4 COM ABERTURA CENTRAL DE VIDRO TEMPERADO 8MM - INCOLOR, COM CONTRA MARCO, COM VISTAS INTERNAS 37MM, CONTRA MARCO CM200 26MM,  COM PINTURA PRETO BRILHANTE - RAL9003B. FECHO CONCHA COM CHAVE. DIMENSÕES: 9,10X2,50 (LxH) .                                                               </t>
  </si>
  <si>
    <t>11.34</t>
  </si>
  <si>
    <t>CREMONA EM LATÃO CROMADO OU POLIDO, COMPLETA.</t>
  </si>
  <si>
    <t>11.35</t>
  </si>
  <si>
    <t xml:space="preserve">RESTAURO - RECONSTITUIÇÃO DE FERROLHOS
</t>
  </si>
  <si>
    <t>11.36</t>
  </si>
  <si>
    <t xml:space="preserve">DOBRADICA EM ACO/FERRO, 3 1/2" X 3", E= 1,9 A 2 MM, COM ANEL, CROMADO OU ZINCADO, TAMPA BOLA, COM PARAFUSOS </t>
  </si>
  <si>
    <t>11.37</t>
  </si>
  <si>
    <t xml:space="preserve"> DOBRADICA EM ACO/FERRO, 3" X 2 1/2", E= 1,2 A 1,8 MM, SEM ANEL, CROMADO OU ZINCADO, TAMPA BOLA, COM PARAFUSOS </t>
  </si>
  <si>
    <t>11.38</t>
  </si>
  <si>
    <t xml:space="preserve">FECHADURA DE SOBREPOR PARA PORTAO, EM ACO INOX COM ACABAMENTO CROMADO, CAIXA DE 100 MM, INCLUINDO CHAVE TIPO TETRA </t>
  </si>
  <si>
    <t>12.0</t>
  </si>
  <si>
    <t>VIDROS</t>
  </si>
  <si>
    <t xml:space="preserve">2 MÓDULOS DE VIDRO LAMINADO 10MM (5+5) COM PVB - INCOLOR/INCOLOR 2 FOLHAS, COM TUBO DE ALUMÍNIO DE 50X100MM COMO REFORÇO HORIZONTAL. COM CONTRA MARCO, COM VISTAS INTERNAS 37MM, CONTRA MARCO CM200 (26MM) COM PINTURA PRETO BRILHANTE -  RAL9003B.                </t>
  </si>
  <si>
    <t xml:space="preserve">GUARDA CORPO EM PAINEL FIXO COM VIDRO LAMINADO MODELADO 8MM (4+4) COM PVB - INCOLOR/INCOLOR.
COM PERFIL EM ALUMÍNIO COM PINTURA PRETO BRILHANTE - RAL9003B. KIT PORTA DE GIRO 1 FOLHA DE VIDRO TEMPERADO 8MM, INCOLOR. COM UMA FECHADURA AUXILIAR E COM FECHADURA ROLETE.
</t>
  </si>
  <si>
    <t>12.3</t>
  </si>
  <si>
    <t xml:space="preserve">INSTALAÇÃO DE VIDRO LISO INCOLOR, E = 3 MM, EM ESQUADRIA DE MADEIRA, FIXADO COM BAGUETE. </t>
  </si>
  <si>
    <t>13.0</t>
  </si>
  <si>
    <t>IMUNIZAÇÕES E PINTURAS</t>
  </si>
  <si>
    <t xml:space="preserve">IMUNIZAÇÕES </t>
  </si>
  <si>
    <t>13.1.1</t>
  </si>
  <si>
    <t>CALAFETAÇÃO DAS JUNTAS, TRINCAS E PEQUENAS RACHADURAS  DO ASSOALHO DE MADEIRA COM LIXAÇÃO MECÂNICA</t>
  </si>
  <si>
    <t>13.1.2</t>
  </si>
  <si>
    <t>PINTURA IMUNIZANTE PARA MADEIRA, 2 DEMÃOS.   IMUNIZAÇÃO DAS PEÇAS DE MADEIRA CONTRA FUNGOS APODRECEDORES, MANCHADORES, EMBOLORADORES E INSETOS XILÓFAGOS (DETERIORADORES DA MADEIRA) COMO CUPINS E BROCAS, COM UM PRODUTO DE AÇÃO FUNGICIDA E INSETICIDA À BASE DE PIRETRÓIDE SINTÉTICO E CARBAMATO</t>
  </si>
  <si>
    <t>13.1.3</t>
  </si>
  <si>
    <t xml:space="preserve">ENCERAMENTO DE PISO EM MADEIRA.   ENCERAMENTO DE ASSOALHO TABOADO E ESCADA DE MADEIRA COM DUAS DEMÃOS DE CERA </t>
  </si>
  <si>
    <t>PINTURAS E ACABAMENTOS</t>
  </si>
  <si>
    <t>13.2.1</t>
  </si>
  <si>
    <t>APLICAÇÃO DE FUNDO PREPARADOR MINERAL EM PAREDES INTERNAS, EXTERNAS E DETALHES, EM UMA DEMÃO.</t>
  </si>
  <si>
    <t>13.2.2</t>
  </si>
  <si>
    <t xml:space="preserve">APLICAÇÃO DE PASTA DE CAL E AREIA DOLOMITA DA PROPORÇÃO 1:1 EM PAREDES INTERNAS, EXTERNAS E DETALHES, EM UMA DEMÃO.                                                                  </t>
  </si>
  <si>
    <t>13.2.3</t>
  </si>
  <si>
    <t xml:space="preserve"> APLICAÇÃO DE TINTA MINERAL ECOSSILICA PREMIUM EM PAREDES INTERNAS, DUAS DEMÃOS.                                                                </t>
  </si>
  <si>
    <t>13.2.4</t>
  </si>
  <si>
    <t xml:space="preserve">APLICAÇÃO DE TINTA MINERAL ECOSSILICA PREMIUM EM PAREDES EXTERNAS, DUAS DEMÃOS.                                                             </t>
  </si>
  <si>
    <t>13.2.5</t>
  </si>
  <si>
    <t xml:space="preserve">APLICAÇÃO DE TINTA MINERAL ECOSSILICA PREMIUM EM PAREDES EXTERNAS, DUAS DEMÃOS. </t>
  </si>
  <si>
    <t>13.2.6</t>
  </si>
  <si>
    <t xml:space="preserve">APLICAÇÃO DE TINTA MINERAL ECOSSILICA PREMIUM EM DETALHES EXTERNOS, DUAS DEMÃOS.                                                                        </t>
  </si>
  <si>
    <t>13.2.7</t>
  </si>
  <si>
    <t xml:space="preserve">REMOÇÃO DE PINTURA COM APLICAÇÃO 01 DEMÃO DE REMOVEDOR DE TINTA, MARCA CORAL OU SIMILAR </t>
  </si>
  <si>
    <t>13.2.8</t>
  </si>
  <si>
    <t xml:space="preserve">PREPARO DE SUPERFÍCIE COM LIXAMENTO E APLICAÇÃO DE 01 DEMÃO DE FUNDO PREPARADOR  </t>
  </si>
  <si>
    <t>13.2.9</t>
  </si>
  <si>
    <t xml:space="preserve">PINTURA TINTA DE ACABAMENTO (PIGMENTADA) ESMALTE SINTÉTICO ACETINADO EM MADEIRA, 2 DEMÃOS.                                   </t>
  </si>
  <si>
    <t>13.2.10</t>
  </si>
  <si>
    <t xml:space="preserve">PINTURA TINTA DE ACABAMENTO (PIGMENTADA) ESMALTE SINTÉTICO ACETINADO EM MADEIRA, 2 DEMÃOS.                                 </t>
  </si>
  <si>
    <t>13.2.11</t>
  </si>
  <si>
    <t xml:space="preserve">PINTURA TINTA DE ACABAMENTO (PIGMENTADA) ESMALTE SINTÉTICO ACETINADO EM MADEIRA, 2 DEMÃOS.                                    </t>
  </si>
  <si>
    <t>13.2.12</t>
  </si>
  <si>
    <t xml:space="preserve">PINTURA TINTA DE ACABAMENTO (PIGMENTADA) ESMALTE SINTÉTICO ACETINADO EM MADEIRA, 2 DEMÃOS.                                      </t>
  </si>
  <si>
    <t>13.2.13</t>
  </si>
  <si>
    <t xml:space="preserve">APLICAÇÃO DE FUNDO SELADOR ACRÍLICO EM PAREDES, UMA DEMÃO.  </t>
  </si>
  <si>
    <t>13.2.14</t>
  </si>
  <si>
    <t xml:space="preserve">APLICAÇÃO DE FUNDO SELADOR ACRÍLICO EM TETO, UMA DEMÃO.                 </t>
  </si>
  <si>
    <t>13.2.15</t>
  </si>
  <si>
    <t xml:space="preserve">EMASSAMENTO DE SUPERFÍCIE, COM APLICAÇÃO DE 01 DEMÃO DE MASSA CORRIDA, LIXAMENTO E RETOQUES                                                      </t>
  </si>
  <si>
    <t>13.2.16</t>
  </si>
  <si>
    <t>PINTURA COM TINTA ALQUÍDICA DE ACABAMENTO (ESMALTE SINTÉTICO ACETINADO) APLICADA A ROLO OU PINCEL SOBRE SUPERFÍCIES METÁLICAS (EXCETO PERFIL) EXECUTADO EM OBRA (POR DEMÃO).</t>
  </si>
  <si>
    <t>13.2.17</t>
  </si>
  <si>
    <t>PINTURA DE ACABAMENTO COM APLICAÇÃO DE 02 DEMAÕS DE TINTA ACRÍLICA CONVENCIONAL</t>
  </si>
  <si>
    <t>13.2.18</t>
  </si>
  <si>
    <t xml:space="preserve">PINTURA DE ACABAMENTO COM APLICAÇÃO DE 02 DEMAÕS DE TINTA ACRÍLICA CONVENCIONAL                                                         </t>
  </si>
  <si>
    <t>13.2.19</t>
  </si>
  <si>
    <t xml:space="preserve">PINTURA DE ACABAMENTO COM APLICAÇÃO DE 02 DEMAÕS DE TINTA ACRÍLICA CONVENCIONAL                                                                             </t>
  </si>
  <si>
    <t>13.2.20</t>
  </si>
  <si>
    <t>APLICAÇÃO MANUAL DE TINTA LÁTEX ACRÍLICA EM PAREDE EXTERNAS DE CASAS, DUAS DEMÃOS</t>
  </si>
  <si>
    <t>13.2.21</t>
  </si>
  <si>
    <t xml:space="preserve">JATEAMENTO ABRASIVO COM GRANALHA DE AÇO EM PERFIL METÁLICO EM FÁBRICA.  </t>
  </si>
  <si>
    <t>13.2.22</t>
  </si>
  <si>
    <t>APLICAÇÃO DE PRIMER UNIVERSAL - 2 DEMÃOS</t>
  </si>
  <si>
    <t>13.2.23</t>
  </si>
  <si>
    <t xml:space="preserve">PINTURA DE ACABAMENTO EM SUPERFÍCIES METÁLICAS COM APLICAÇÃO DE 01 DEMÃO DE TINTA ESMALTE POLIURETANO, RENNER RETHANE FLV 653, BI-COMPONENTE OU SIMILAR - R1                                                            </t>
  </si>
  <si>
    <t>13.2.24</t>
  </si>
  <si>
    <t>PINTURA DE PROTEÇÃO SOBRE MADEIRA COM APLICAÇÃO DE 02 DEMÃOS DE VERNIZ SPARLACK CETOL IPIRANGA OU SIMILAR</t>
  </si>
  <si>
    <t>13.3.1</t>
  </si>
  <si>
    <t>IMPERMEABILIZAÇAO FLEXÍVEL, BASE ACRÍLICA, TIPO IGOLFLEX BRANCO SIKA OU SIMILAR, P/LAJES, CALHAS, VARANDAS, TERRAÇOS E COBERTURAS DE RESERVATORIOS</t>
  </si>
  <si>
    <t>IMPERMEABILIZAÇÃO DE ALICERCE E VIGA BALDRAME COM 2 DEMÃOS DE TINTA ASFÁLTICA TIPO NEUTROL DA VEDACIT OU SIMILAR, EXCETO ARGAMASSA IMPERMEABILIZAÇÃO</t>
  </si>
  <si>
    <t>13.3.2</t>
  </si>
  <si>
    <t xml:space="preserve">IMPERMEABILIZAÇÃO DE SUPERFÍCIE COM MEMBRANA À BASE DE RESINA ACRÍLICA, 3 DEMÃOS.              </t>
  </si>
  <si>
    <t>14.0</t>
  </si>
  <si>
    <t>INSTALAÇÕES ELÉTRICAS E ELETRÔNICAS</t>
  </si>
  <si>
    <t>CAIXA DE PASSAGEM PVC, 4" X 2", EMBUTIR, P/ELETRODUTO - REV 01</t>
  </si>
  <si>
    <t xml:space="preserve"> CAIXA DE PASSAGEM PVC, 4" X 4" CM, EMBUTIR, P/ELETRODUTO</t>
  </si>
  <si>
    <t>CAIXA DE PASSAGEM 170X145X90 KM03194 STECK</t>
  </si>
  <si>
    <t>CAIXA OCTOGONAL 4" X 4", METÁLICA, INSTALADA EM LAJE - FORNECIMENTO E INSTALAÇÃO.</t>
  </si>
  <si>
    <t xml:space="preserve">CONDULETE DE PVC, TIPO LB, PARA ELETRODUTO DE PVC SOLDÁVEL DN 25 MM (3 /4''), APARENTE - FORNECIMENTO E INSTALAÇÃO
</t>
  </si>
  <si>
    <t xml:space="preserve">INTERRUPTOR SIMPLES (3 MÓDULOS), 10A/250V, INCLUINDO SUPORTE E PLACA -FORNECIMENTO E INSTALAÇÃO </t>
  </si>
  <si>
    <t>NTERRUPTOR SIMPLES (3 MÓDULOS), 10A/250V, INCLUINDO SUPORTE E PLACA -FORNECIMENTO E INSTALAÇÃO.</t>
  </si>
  <si>
    <t xml:space="preserve">INTERRUPTOR SIMPLES (2 MÓDULOS) COM INTERRUPTOR PARALELO (1 MÓDULO), 1 0A/250V, SEM SUPORTE E SEM PLACA - FORNECIMENTO E INSTALAÇÃO. </t>
  </si>
  <si>
    <t xml:space="preserve">INTERRUPTOR PARALELO (2 MÓDULOS), 10A/250V, INCLUINDO SUPORTE E PLACA - FORNECIMENTO E INSTALAÇÃO.  </t>
  </si>
  <si>
    <t xml:space="preserve"> INTERRUPTOR SIMPLES (2 MÓDULOS), 10A/250V, INCLUINDO SUPORTE E PLACA -  FORNECIMENTO E INSTALAÇÃO</t>
  </si>
  <si>
    <t>INTERRUPTOR SIMPLES (2 MÓDULOS), 10A/250V, INCLUINDO SUPORTE E PLACA -FORNECIMENTO E INSTALAÇÃO</t>
  </si>
  <si>
    <t xml:space="preserve">INTERRUPTOR SIMPLES (6 MÓDULOS), 10A/250V, INCLUINDO SUPORTE E PLACA -  FORNECIMENTO E INSTALAÇÃO.  </t>
  </si>
  <si>
    <t>14.1.13</t>
  </si>
  <si>
    <t>INTERRUPTOR PARALELO (1 MÓDULO), 10A/250V, INCLUINDO SUPORTE E PLACA - FORNECIMENTO E INSTALAÇÃO.</t>
  </si>
  <si>
    <t>14.1.14</t>
  </si>
  <si>
    <t>14.1.15</t>
  </si>
  <si>
    <t>INTERRUPTOR SIMPLES (1 MÓDULO), 10A/250V, INCLUINDO SUPORTE E PLACA -FORNECIMENTO E INSTALAÇÃO</t>
  </si>
  <si>
    <t>14.1.16</t>
  </si>
  <si>
    <t>INTERRUPTOR SIMPLES (1 MÓDULO), 10A/250V, INCLUINDO SUPORTE E PLACA - FORNECIMENTO E INSTALAÇÃO.</t>
  </si>
  <si>
    <t>14.1.17</t>
  </si>
  <si>
    <t>TOMADA ALTA DE EMBUTIR (1 MÓDULO), 2P+T 10 A, SEM SUPORTE E SEM PLACA - FORNECIMENTO E INSTALAÇÃO.</t>
  </si>
  <si>
    <t>14.1.18</t>
  </si>
  <si>
    <t>TOMADA ALTA DE EMBUTIR (1 MÓDULO), 2P+T 10 A, SEM SUPORTE E SEM PLACA- FORNECIMENTO E INSTALAÇÃO.</t>
  </si>
  <si>
    <t>14.1.19</t>
  </si>
  <si>
    <t>CURVA HORIZONTAL 75 X 50 MM PARA ELETROCALHA METÁLICA, COM ÂNGULO 90° (REF.: MOPA OU SIMILAR)</t>
  </si>
  <si>
    <t>14.1.20</t>
  </si>
  <si>
    <t>FORNECIMENTO E ASSENTAMENTO DE JOELHO 90 DE FERRO GALVANIZADO DE 3/4"</t>
  </si>
  <si>
    <t>14.1.21</t>
  </si>
  <si>
    <t xml:space="preserve">CURVA 90 GRAUS PARA ELETRODUTO, PVC, ROSCÁVEL, DN 25 MM (3/4"), PARA CIRCUITOS TERMINAIS, INSTALADA EM FORRO - FORNECIMENTO E INSTALAÇÃO. </t>
  </si>
  <si>
    <t>14.1.22</t>
  </si>
  <si>
    <t>PARAFUSO AUTO-ATARRAXANTE EM AÇO INOX - 4,2 X 32MM - FORNECIMENTO E COLOCAÇÃO</t>
  </si>
  <si>
    <t>14.1.23</t>
  </si>
  <si>
    <t>CURVA 90 GRAUS PARA ELETRODUTO, PVC, ROSCÁVEL, DN 32 MM (1"), PARA CIRCUITOS TERMINAIS, INSTALADA EM LAJE - FORNECIMENTO E INSTALAÇÃO.</t>
  </si>
  <si>
    <t>14.1.24</t>
  </si>
  <si>
    <t>DESCIDA -  CURVA DE INVERSÃO 75 X 50 MM PARA ELETROCALHA METÁLICA (REF.: MOPA OU SIMILAR)</t>
  </si>
  <si>
    <t>14.1.25</t>
  </si>
  <si>
    <t>DISJUNTOR TERMOMAGNÉTICO TRIPOLAR 125 A COM CAIXA MOLDADA 10 KA</t>
  </si>
  <si>
    <t>14.1.26</t>
  </si>
  <si>
    <t xml:space="preserve">DISJUNTOR TRIPOLAR TIPO NEMA, CORRENTE NOMINAL DE 60 ATÉ 100A - FORNECIMENTO E INSTALAÇÃO. </t>
  </si>
  <si>
    <t>14.1.27</t>
  </si>
  <si>
    <t>DISPOSITIVO DE PROTEÇÃO CONTRA SURTO DE TENSÃO DPS 60KA - 275V</t>
  </si>
  <si>
    <t>14.1.29</t>
  </si>
  <si>
    <t>FORNECIMENTO E INSTALAÇÃO DE ELETROCALHA METÁLICA 75 X 50 X 3000 MM (REF. VL 3.01 GE 75/50 VALEMAM OU SIMILAR)</t>
  </si>
  <si>
    <t>14.1.30</t>
  </si>
  <si>
    <t>ELETRODUTO DE AÇO GALVANIZADO, CLASSE LEVE, DN 20 MM (3/4"), APARENTE, INSTALADA EM TETO - FORNECIMENTO E INSTALAÇÂO</t>
  </si>
  <si>
    <t>14.1.31</t>
  </si>
  <si>
    <t>ELETRODUTO FLEXÍVEL CORRUGADO, PEAD, DN 63 (2"), PARA REDE ENTERRADA DE DISTRIBUIÇÃO DE ENERGIA ELÉTRICA - FORNECIMENTO E INSTALAÇÃO</t>
  </si>
  <si>
    <t>14.1.32</t>
  </si>
  <si>
    <t>ELETRODUTO FLEXÍVEL CORRUGADO, PEAD, DN 50 (1 1/2"), PARA REDE ENTERRADA DE DISTRIBUIÇÃO DE ENERGIA ELÉTRICA - FORNECIMENTO E INSTALAÇÃO.</t>
  </si>
  <si>
    <t>14.1.33</t>
  </si>
  <si>
    <t xml:space="preserve"> ELETRODUTO FLEXÍVEL CORRUGADO, PVC, DN 32 MM (1"), PARA CIRCUITOS TERM INAIS, INSTALADO EM PAREDE - FORNECIMENTO E INSTALAÇÃO. </t>
  </si>
  <si>
    <t>14.1.34</t>
  </si>
  <si>
    <t xml:space="preserve">ELETRODUTO FLEXÍVEL CORRUGADO, PVC, DN 25 MM (3/4"), PARA CIRCUITOS TERMINAIS, INSTALADO EM PAREDE - FORNECIMENTO E INSTALAÇÃO. </t>
  </si>
  <si>
    <t>14.1.35</t>
  </si>
  <si>
    <t xml:space="preserve">ELETRODUTO FLEXÍVEL CORRUGADO, PEAD, DN 40 MM (1 1/4"), PARA CIRCUITOS TERMINAIS, INSTALADO EM PAREDE - FORNECIMENTO E INSTALAÇÃO. </t>
  </si>
  <si>
    <t>14.1.36</t>
  </si>
  <si>
    <t xml:space="preserve">ELETRODUTO FLEXÍVEL CORRUGADO, PEAD, DN 90 (3"), PARA REDE ENTERRADA DE DISTRIBUIÇÃO DE ENERGIA ELÉTRICA - FORNECIMENTO E INSTALAÇÃO.   </t>
  </si>
  <si>
    <t>14.1.37</t>
  </si>
  <si>
    <t xml:space="preserve">ELETRODUTO FLEXÍVEL CORRUGADO, PVC, DN 25 MM (3/4"), PARA CIRCUITOS TERMINAIS, INSTALADO EM LAJE - FORNECIMENTO E INSTALAÇÃO. </t>
  </si>
  <si>
    <t>14.1.38</t>
  </si>
  <si>
    <t xml:space="preserve">ELETRODUTO FLEXÍVEL CORRUGADO, PEAD, DN 50 (1 1/2"), PARA REDE ENTERRADA DE DISTRIBUIÇÃO DE ENERGIA ELÉTRICA - FORNECIMENTO E INSTALAÇÃO. </t>
  </si>
  <si>
    <t>14.1.39</t>
  </si>
  <si>
    <t xml:space="preserve">ELETRODUTO FLEXÍVEL CORRUGADO, PEAD, DN 40 MM (1 1/4"), PARA CIRCUITOS TERMINAIS, INSTALADO EM LAJE - FORNECIMENTO E INSTALAÇÃO.  </t>
  </si>
  <si>
    <t>14.1.40</t>
  </si>
  <si>
    <t>14.1.41</t>
  </si>
  <si>
    <t xml:space="preserve">ELETRODUTO FLEXÍVEL CORRUGADO, PVC, DN 32 MM (1"), PARA CIRCUITOS TERMINAIS, INSTALADO EM LAJE - FORNECIMENTO E INSTALAÇÃO.  </t>
  </si>
  <si>
    <t>14.1.42</t>
  </si>
  <si>
    <t>ELETRODUTO FLEXÍVEL CORRUGADO, PVC, DN 32 MM (1"), PARA CIRCUITOS TERMINAIS, INSTALADO EM FORRO - FORNECIMENTO E INSTALAÇÃO.</t>
  </si>
  <si>
    <t>14.1.43</t>
  </si>
  <si>
    <t>ELETRODUTO RÍGIDO ROSCÁVEL, PVC, DN 25 MM (3/4"), PARA CIRCUITOS TERMINAIS, INSTALADO EM PAREDE - FORNECIMENTO E INSTALAÇÃO.</t>
  </si>
  <si>
    <t>14.1.44</t>
  </si>
  <si>
    <t xml:space="preserve">ELETRODUTO RÍGIDO ROSCÁVEL, PVC, DN 25 MM (3/4"), PARA CIRCUITOS TERMINAIS, INSTALADO EM PAREDE - FORNECIMENTO E INSTALAÇÃO.  </t>
  </si>
  <si>
    <t>14.1.45</t>
  </si>
  <si>
    <t xml:space="preserve">ELETRODUTO RÍGIDO ROSCÁVEL, PVC, DN 32 MM (1"), PARA CIRCUITOS TERMINAIS, INSTALADO EM PAREDE - FORNECIMENTO E INSTALAÇÃO.   </t>
  </si>
  <si>
    <t>14.1.46</t>
  </si>
  <si>
    <t xml:space="preserve">ELETRODUTO RÍGIDO ROSCÁVEL, PVC, DN 25 MM (3/4"), PARA CIRCUITOS TERMINAIS, INSTALADO EM FORRO - FORNECIMENTO E INSTALAÇÃO.  </t>
  </si>
  <si>
    <t>14.1.47</t>
  </si>
  <si>
    <t xml:space="preserve">ELETRODUTO RÍGIDO ROSCÁVEL, PVC, DN 32 MM (1"), PARA CIRCUITOS TERMINAIS, INSTALADO EM FORRO - FORNECIMENTO E INSTALAÇÃO.  </t>
  </si>
  <si>
    <t>14.1.48</t>
  </si>
  <si>
    <t xml:space="preserve">CABO DE COBRE FLEXÍVEL ISOLADO, 35 MM², 0,6/1,0 KV, PARA REDE AÉREA DE DISTRIBUIÇÃO DE ENERGIA ELÉTRICA DE BAIXA TENSÃO - FORNECIMENTO E INSTALAÇÃO. </t>
  </si>
  <si>
    <t>14.1.49</t>
  </si>
  <si>
    <t>CABO DE COBRE ISOLADO EM EPR FLEXÍVEL UNIPOLAR 50MM² - 0,6KV/1KV/90°</t>
  </si>
  <si>
    <t>14.1.50</t>
  </si>
  <si>
    <t xml:space="preserve">CABO DE COBRE FLEXÍVEL ISOLADO, 10 MM², ANTI-CHAMA 0,6/1,0 KV, PARA CIRCUITOS TERMINAIS - FORNECIMENTO E INSTALAÇÃO. </t>
  </si>
  <si>
    <t>14.1.51</t>
  </si>
  <si>
    <t xml:space="preserve">CABO DE COBRE FLEXÍVEL ISOLADO, 6 MM², ANTI-CHAMA 450/750 V, PARA CIRCUITOS TERMINAIS - FORNECIMENTO E INSTALAÇÃO. </t>
  </si>
  <si>
    <t>14.1.52</t>
  </si>
  <si>
    <t>CABO DE COBRE FLEXÍVEL ISOLADO, 4 MM², ANTI-CHAMA 450/750 V, PARA CIRCUITOS TERMINAIS - FORNECIMENTO E INSTALAÇÃO.</t>
  </si>
  <si>
    <t>14.1.53</t>
  </si>
  <si>
    <t>CABO DE COBRE FLEXÍVEL ISOLADO, 2,5 MM², ANTI-CHAMA 450/750 V, PARA CIRCUITOS TERMINAIS - FORNECIMENTO E INSTALAÇÃO.</t>
  </si>
  <si>
    <t>14.1.54</t>
  </si>
  <si>
    <t>CABO DE COBRE FLEXÍVEL ISOLADO, 35 MM², ANTI-CHAMA 0,6/1,0 KV, PARA REDE ENTERRADA DE DISTRIBUIÇÃO DE ENERGIA ELÉTRICA - FORNECIMENTO E INSTALAÇÃO</t>
  </si>
  <si>
    <t>14.1.55</t>
  </si>
  <si>
    <t>CABO DE COBRE FLEXÍVEL ISOLADO, 10 MM², ANTI-CHAMA 0,6/1,0 KV, PARA DISTRIBUIÇÃO - FORNECIMENTO E INSTALAÇÃO.</t>
  </si>
  <si>
    <t>14.1.56</t>
  </si>
  <si>
    <t>CABO DE COBRE FLEXÍVEL ISOLADO, 6 MM², ANTI-CHAMA 450/750 V, PARA CIRCUITOS TERMINAIS - FORNECIMENTO E INSTALAÇÃO.</t>
  </si>
  <si>
    <t>14.1.57</t>
  </si>
  <si>
    <t xml:space="preserve">CABO DE COBRE FLEXÍVEL ISOLADO, 4 MM², ANTI-CHAMA 450/750 V, PARA CIRCUITOS TERMINAIS - FORNECIMENTO E INSTALAÇÃO. </t>
  </si>
  <si>
    <t>14.1.58</t>
  </si>
  <si>
    <t>14.1.59</t>
  </si>
  <si>
    <t>CABO DE COBRE FLEXÍVEL ISOLADO, 35 MM², 0,6/1,0 KV, PARA REDE AÉREA DE DISTRIBUIÇÃO DE ENERGIA ELÉTRICA DE BAIXA TENSÃO - FORNECIMENTO E INSTALAÇÃO</t>
  </si>
  <si>
    <t>14.1.60</t>
  </si>
  <si>
    <t>14.1.61</t>
  </si>
  <si>
    <t>14.1.62</t>
  </si>
  <si>
    <t>CABO DE COBRE FLEXÍVEL ISOLADO, 4 MM², ANTI-CHAMA 450/750 V, PARA CIRCUITOS TERMINAIS - FORNECIMENTO E INSTALAÇÃO</t>
  </si>
  <si>
    <t>14.1.63</t>
  </si>
  <si>
    <t>CABO DE COBRE FLEXÍVEL ISOLADO, 2,5 MM², ANTI-CHAMA 450/750 V, PARA CIRCUITOS TERMINAIS - FORNECIMENTO E INSTALAÇÃO</t>
  </si>
  <si>
    <t>14.1.64</t>
  </si>
  <si>
    <t>14.1.65</t>
  </si>
  <si>
    <t>14.1.66</t>
  </si>
  <si>
    <t>14.1.67</t>
  </si>
  <si>
    <t>14.1.68</t>
  </si>
  <si>
    <t>14.1.69</t>
  </si>
  <si>
    <t>14.1.70</t>
  </si>
  <si>
    <t>14.1.71</t>
  </si>
  <si>
    <t>14.1.72</t>
  </si>
  <si>
    <t>CABO DE COBRE FLEXÍVEL ISOLADO, 10 MM², ANTI-CHAMA 450/750 V, PARA DISTRIBUIÇÃO - FORNECIMENTO E INSTALAÇÃO.</t>
  </si>
  <si>
    <t>14.1.73</t>
  </si>
  <si>
    <t>14.1.74</t>
  </si>
  <si>
    <t>14.1.75</t>
  </si>
  <si>
    <t>RELÉ FOTOELÉTRICO PARA COMANDO DE ILUMINAÇÃO EXTERNA 1000 W - FORNECIMENTO E INSTALAÇÃO</t>
  </si>
  <si>
    <t>14.1.76</t>
  </si>
  <si>
    <t>LUVA PARA ELETRODUTO, PVC, ROSCÁVEL, DN 32 MM (1"), PARA CIRCUITOS TERMINAIS, INSTALADA EM PAREDE - FORNECIMENTO E INSTALAÇÃO.</t>
  </si>
  <si>
    <t>14.1.77</t>
  </si>
  <si>
    <t>LUVA PARA ELETRODUTO, PVC, ROSCÁVEL, DN 25 MM (3/4"), PARA CIRCUITOS TERMINAIS, INSTALADA EM PAREDE - FORNECIMENTO E INSTALAÇÃO.</t>
  </si>
  <si>
    <t>14.1.78</t>
  </si>
  <si>
    <t xml:space="preserve">LUVA ROSCÁVEL - FERRO GALVANIZADO 3/4", COR PRETA  </t>
  </si>
  <si>
    <t>14.1.79</t>
  </si>
  <si>
    <t>14.1.80</t>
  </si>
  <si>
    <t>14.1.81</t>
  </si>
  <si>
    <t>14.1.82</t>
  </si>
  <si>
    <t>DISJUNTOR TRIPOLAR TIPO DIN, CORRENTE NOMINAL DE 40A - FORNECIMENTO E  INSTALAÇÃO</t>
  </si>
  <si>
    <t>14.1.83</t>
  </si>
  <si>
    <t>DISJUNTOR TRIPOLAR TIPO DIN, CORRENTE NOMINAL DE 20A - FORNECIMENTO E  INSTALAÇÃO</t>
  </si>
  <si>
    <t>14.1.84</t>
  </si>
  <si>
    <t xml:space="preserve">DISJUNTOR MONOPOLAR TIPO DIN, CORRENTE NOMINAL DE 10A - FORNECIMENTO E  INSTALAÇÃO. </t>
  </si>
  <si>
    <t>14.1.85</t>
  </si>
  <si>
    <t>DISJUNTOR MONOPOLAR TIPO DIN, CORRENTE NOMINAL DE 40A - FORNECIMENTO E  INSTALAÇÃO</t>
  </si>
  <si>
    <t>14.1.86</t>
  </si>
  <si>
    <t>DISJUNTOR TRIPOLAR TIPO DIN, CORRENTE NOMINAL DE 32A - FORNECIMENTO E  INSTALAÇÃO.</t>
  </si>
  <si>
    <t>14.1.87</t>
  </si>
  <si>
    <t>DISJUNTOR BIPOLAR TIPO DIN, CORRENTE NOMINAL DE 16A - FORNECIMENTO E INSTALAÇÃO.</t>
  </si>
  <si>
    <t>14.1.88</t>
  </si>
  <si>
    <t>DISJUNTOR TRIPOLAR TIPO DIN, CORRENTE NOMINAL DE 50A - FORNECIMENTO E INSTALAÇÃO</t>
  </si>
  <si>
    <t>14.1.89</t>
  </si>
  <si>
    <t>DISJUNTOR MONOPOLAR TIPO DIN, CORRENTE NOMINAL DE 25A - FORNECIMENTO E INSTALAÇÃO</t>
  </si>
  <si>
    <t>14.1.90</t>
  </si>
  <si>
    <t xml:space="preserve">DISJUNTOR TERMOMAGNÉTICO TRIPOLAR 100A, PADRÃO DIN (EUROPEU - LINHA BRANCA), 10KA </t>
  </si>
  <si>
    <t>14.1.91</t>
  </si>
  <si>
    <t>DISJUNTOR MONOPOLAR TIPO DIN, CORRENTE NOMINAL DE 20A - FORNECIMENTO E INSTALAÇÃO.</t>
  </si>
  <si>
    <t>14.1.92</t>
  </si>
  <si>
    <t>DISJUNTOR MONOPOLAR TIPO DIN, CORRENTE NOMINAL DE 16A - FORNECIMENTO E INSTALAÇÃO.</t>
  </si>
  <si>
    <t>14.1.93</t>
  </si>
  <si>
    <t>DISJUNTOR MONOPOLAR TIPO DIN, CORRENTE NOMINAL DE 50A - FORNECIMENTO E INSTALAÇÃO.</t>
  </si>
  <si>
    <t>14.1.94</t>
  </si>
  <si>
    <t xml:space="preserve"> DISJUNTOR TERMOMAGNETICO TRIPOLAR 125 A, PADRÃO DIN (EUROPEU - LINHA BRANCA), 10KA</t>
  </si>
  <si>
    <t>14.1.95</t>
  </si>
  <si>
    <t>PLACA COM 1 FURO - 4X2</t>
  </si>
  <si>
    <t>14.1.96</t>
  </si>
  <si>
    <t>QUADRO DE DISTRIBUIÇÃO DE ENERGIA EM CHAPA DE AÇO GALVANIZADO, DE EMBUTIR, COM BARRAMENTO TRIFÁSICO, PARA 18 DISJUNTORES DIN 100A - FORNECIMENTO E INSTALAÇÃO</t>
  </si>
  <si>
    <t>14.1.97</t>
  </si>
  <si>
    <t>QUADRO DE DISTRIBUIÇÃO DE ENERGIA EM CHAPA DE AÇO GALVANIZADO, DE EMBUTIR, COM BARRAMENTO TRIFÁSICO, PARA 30 DISJUNTORES DIN 150A - FORNECIMENTO E INSTALAÇÃO.</t>
  </si>
  <si>
    <t>14.1.98</t>
  </si>
  <si>
    <t>QUADRO DE DISTRIBUIÇÃO DE ENERGIA EM CHAPA DE AÇO GALVANIZADO, DE EMBUTIR, COM BARRAMENTO TRIFÁSICO, PARA 24 DISJUNTORES DIN 100A - FORNECIMENTO E INSTALAÇÃO</t>
  </si>
  <si>
    <t>14.1.99</t>
  </si>
  <si>
    <t>QUADRO DE DISTRIBUIÇÃO DE ENERGIA EM CHAPA DE AÇO GALVANIZADO, DE EMBUTIR, COM BARRAMENTO TRIFÁSICO, PARA 30 DISJUNTORES DIN 225A - FORNECIMENTO E INSTALAÇÃO</t>
  </si>
  <si>
    <t>14.1.100</t>
  </si>
  <si>
    <t>QUADRO MODELO 1 (12 MÓDULOS) BARRAMENTO 100A G   QUADRO DE DISTRIBUIÇÃO DE ENERGIA EM CHAPA DE AÇO GALVANIZADO, DE EMBUTIR, COM BARRAMENTO TRIFÁSICO, PARA 12 DISJUNTORES DIN 100A - FORNECIMENTO E INSTALAÇÃO.</t>
  </si>
  <si>
    <t>14.1.101</t>
  </si>
  <si>
    <t>SENSOR DE PRESENÇA COM FOTOCÉLULA, FIXAÇÃO EM PAREDE - FORNECIMENTO E INSTALAÇÃO</t>
  </si>
  <si>
    <t>14.1.102</t>
  </si>
  <si>
    <t>TÊ HORIZONTAL 75 X 50 MM PARA ELETROCALHA METÁLICA (REF. MOPA OU SIMILAR)</t>
  </si>
  <si>
    <t>14.1.103</t>
  </si>
  <si>
    <t>TOMADA PARA AR CONDICIONADO 9000 BTU'S, EM CONDULETE, COR PRETA</t>
  </si>
  <si>
    <t>14.1.104</t>
  </si>
  <si>
    <t>TOMADA PARA AR CONDICIONADO 12000 BTU'S, EM CONDULETE, COR PRETA</t>
  </si>
  <si>
    <t>14.1.105</t>
  </si>
  <si>
    <t>TOMADA COMPLETA DE EMBUTIR PARA AR CONDICIONADO</t>
  </si>
  <si>
    <t>14.1.106</t>
  </si>
  <si>
    <t>14.1.107</t>
  </si>
  <si>
    <t>ENTRADA PADRÃO CELESC USO COLETIVO</t>
  </si>
  <si>
    <t>CAIXA PARA MEDICAO COLETIVA TIPO L, PADRAO BIFASICO OU TRIFASICO, PARA ATE 4 UN MEDIDORES, SEM BARRAMENTO E COM PORTAS INFERIOR E SUPERIOR</t>
  </si>
  <si>
    <t>CABO DE COBRE FLEXÍVEL ISOLADO, 120 MM², ANTI-CHAMA 0,6/1,0 KV, PARA REDE ENTERRADA DE DISTRIBUIÇÃO DE ENERGIA ELÉTRICA - FORNECIMENTO E INSTALAÇÃO.</t>
  </si>
  <si>
    <t>ELETRODUTO DE FERRO GALVANIZADO SEM COSTURA d= 4"</t>
  </si>
  <si>
    <t>FORNECIMENTO E ASSENTAMENTO DE CURVA 90 DE FERRO GALVANIZADO DE 4"</t>
  </si>
  <si>
    <t>14.2.5</t>
  </si>
  <si>
    <t>FORNECIMENTO E ASSENTAMENTO DE LUVA DE FERRO GALVANIZADO DE 4"</t>
  </si>
  <si>
    <t>14.2.6</t>
  </si>
  <si>
    <t>CURVA 90 GRAUS PARA ELETRODUTO, PVC, ROSCÁVEL, DN 110 MM (4"), PARA REDE ENTERRADA DE DISTRIBUIÇÃO DE ENERGIA ELÉTRICA - FORNECIMENTO E INSTALAÇÃO.</t>
  </si>
  <si>
    <t>14.2.7</t>
  </si>
  <si>
    <t>LUVA DE PVC RÍGIDO ROSCÁVEL DIÂM = 4"</t>
  </si>
  <si>
    <t>14.2.8</t>
  </si>
  <si>
    <t>CABEÇOTE DE ALUMÍNIO DE 4"</t>
  </si>
  <si>
    <t>14.2.9</t>
  </si>
  <si>
    <t>ELETRODUTO FLEXÍVEL CORRUGADO, PEAD, DN 90 (3"), PARA REDE ENTERRADA DE DISTRIBUIÇÃO DE ENERGIA ELÉTRICA - FORNECIMENTO E INSTALAÇÃO</t>
  </si>
  <si>
    <t>14.2.10</t>
  </si>
  <si>
    <t>14.2.11</t>
  </si>
  <si>
    <t>CINTA PARA POSTE SEÇÃO DUPLO T</t>
  </si>
  <si>
    <t>14.2.12</t>
  </si>
  <si>
    <t xml:space="preserve">FITA DE AÇO GALVANIZADO OU DE ALUMÍNIO </t>
  </si>
  <si>
    <t>14.2.13</t>
  </si>
  <si>
    <t>CAIXA DE PASSAGEM EM ALVENARIA DE TIJOLOS MACIÇOS ESP. = 0,12M, DIM. INT. = 0.60 X 0.60 X 0.80M</t>
  </si>
  <si>
    <t>14.2.14</t>
  </si>
  <si>
    <t>CAIXA DE INSPEÇÃO 0,30 X 0,30 X 0,40M</t>
  </si>
  <si>
    <t>14.2.15</t>
  </si>
  <si>
    <t>HASTE COBREADA COPPERWELD P/ ATERRAMENTO D= 5/8" X 2,40M</t>
  </si>
  <si>
    <t>14.2.16</t>
  </si>
  <si>
    <t>CABO DE COBRE NÚ 70 MM2 - FORNECIENTO E ASSENTAMENTO (1,69M/KG)</t>
  </si>
  <si>
    <t>KG</t>
  </si>
  <si>
    <t>14.2.17</t>
  </si>
  <si>
    <t>CONECTOR DE MEDIÇÃO EM BRONZE C/ 4 PARAFUSOS P/ CABOS DE COBRE 16-70MM² REF.TEL-560 (PÁRA-RAIO)</t>
  </si>
  <si>
    <t>14.2.18</t>
  </si>
  <si>
    <t>BARRAMENTOS- BARRA RETANGULAR DE COBRE NÚ (25X5)MM</t>
  </si>
  <si>
    <t>14.2.19</t>
  </si>
  <si>
    <t>DISJUNTOR TERMOMAGNÉTICO TRIPOLAR 225 A COM CAIXA MOLDADA 10 kA</t>
  </si>
  <si>
    <t>14.2.20</t>
  </si>
  <si>
    <t>DISJUNTOR TERMOMAGNÉTICO TRIPOLAR , CORRENTE NOMINAL DE 125A - FORNECIMENTO E INSTALAÇÃO</t>
  </si>
  <si>
    <t>14.2.21</t>
  </si>
  <si>
    <t>DISJUNTOR TERMOMAGNÉTICO TRIPOLAR 63 A, PADRÃO DIN  (EUROPEU - LINHA BRANCA), CURVA C</t>
  </si>
  <si>
    <t>14.2.22</t>
  </si>
  <si>
    <t>DISJUNTOR MONOPOLAR TIPO DIN, CORRENTE NOMINAL DE 25A - FORNECIMENTO E INSTALAÇÃO.</t>
  </si>
  <si>
    <t>14.2.23</t>
  </si>
  <si>
    <t xml:space="preserve">DISPOSITIVO DE PROTEÇÃO CONTRA SURTO DE TENSÃO DPS 60kA - 275v </t>
  </si>
  <si>
    <t>14.2.24</t>
  </si>
  <si>
    <t xml:space="preserve">TERMINAL DE COMRESSÃO PARA CABO DE 120 MM2 - FORNECIMENTO E INSTALAÇÃO </t>
  </si>
  <si>
    <t>14.2.25</t>
  </si>
  <si>
    <t xml:space="preserve">TERMINAL DE COMRESSÃO PARA CABO DE 70 MM2 - FORNECIMENTO E INSTALAÇÃO </t>
  </si>
  <si>
    <t>14.2.26</t>
  </si>
  <si>
    <t xml:space="preserve">TERMINAL DE COMRESSÃO PARA CABO DE 50 MM2 - FORNECIMENTO E INSTALAÇÃO </t>
  </si>
  <si>
    <t>14.2.27</t>
  </si>
  <si>
    <t xml:space="preserve">TERMINAL DE COMRESSÃO PARA CABO DE 25 MM2 - FORNECIMENTO E INSTALAÇÃO </t>
  </si>
  <si>
    <t>14.2.28</t>
  </si>
  <si>
    <t xml:space="preserve">TERMINAL DE COMRESSÃO PARA CABO DE 16 MM2 - FORNECIMENTO E INSTALAÇÃO </t>
  </si>
  <si>
    <t>14.2.29</t>
  </si>
  <si>
    <t xml:space="preserve">TERMINAL DE COMRESSÃO PARA CABO DE 6 MM2 - FORNECIMENTO E INSTALAÇÃO </t>
  </si>
  <si>
    <t>14.2.30</t>
  </si>
  <si>
    <t>CABO DE COBRE ISOLADO HEPR (XLPE), FLEXÍVEL, 6,0MM², 1KV / 90º C</t>
  </si>
  <si>
    <t>14.2.31</t>
  </si>
  <si>
    <t>CABO DE COBRE ISOLADO HEPR (XLPE), RÍGIDO, 50MM², 1KV / 90º C</t>
  </si>
  <si>
    <t>14.2.32</t>
  </si>
  <si>
    <t>CABO DE COBRE ISOLADO  HEPR (XLPE),  FLEXÍVEL, 25MM², 1KV / 90º C</t>
  </si>
  <si>
    <t>14.2.33</t>
  </si>
  <si>
    <t xml:space="preserve">CABO DE COBRE ISOLADO HEPR (XLPE), RÍGIDO, 16MM², 1KV / 90º C </t>
  </si>
  <si>
    <t>14.3</t>
  </si>
  <si>
    <t>SISTEMA FOTOVOLTÁICO CONECTADO À REDE</t>
  </si>
  <si>
    <t>14.3.1</t>
  </si>
  <si>
    <t xml:space="preserve">MÓDULO MONOCRISTALINO 555 WP, FORNECIMENTO E INSTALAÇÃO                                                                                     </t>
  </si>
  <si>
    <t>14.3.2</t>
  </si>
  <si>
    <t xml:space="preserve">INVERSOR TRIFÁSICO 380 V, FORNECIMENTO E INSTALAÇÃO                                                                                      </t>
  </si>
  <si>
    <t>14.3.3</t>
  </si>
  <si>
    <t xml:space="preserve">MONITORAMENTO FORNECIMENTO E INSTALAÇÃO                                                                                                                    </t>
  </si>
  <si>
    <t>14.3.4</t>
  </si>
  <si>
    <t xml:space="preserve">PROTETOR SURTO, FORNECIMENTO E INSTALAÇÃO                                                                                                                    </t>
  </si>
  <si>
    <t>14.3.5</t>
  </si>
  <si>
    <t xml:space="preserve">CONECTOR MC4 6 MM², FORNECIMENTO E INSTALAÇÃO                                                                                                         </t>
  </si>
  <si>
    <t>14.3.6</t>
  </si>
  <si>
    <t xml:space="preserve">CABO CC UNIPOLAR FLEXÍVEL NH 6 MM² PRETO, FORNECIMENTO E INSTALAÇÃO                                                                                                                     </t>
  </si>
  <si>
    <t>14.3.7</t>
  </si>
  <si>
    <t xml:space="preserve">CABO CC UNIPOLAR FLEXÍVEL NH 6 MM² VERMELHO, FORNECIMENTO E INSTALAÇÃO                                                                                                                        </t>
  </si>
  <si>
    <t>14.3.8</t>
  </si>
  <si>
    <t xml:space="preserve">DISJUNTOR CA MDWH-C32-3, FORNECIMENTO E INSTALAÇÃO                                                                                             </t>
  </si>
  <si>
    <t>14.3.9</t>
  </si>
  <si>
    <t xml:space="preserve">PERFIL REFORCADO 3,6M, FORNECIMENTO E INSTALAÇÃO                                                                                           </t>
  </si>
  <si>
    <t>14.3.10</t>
  </si>
  <si>
    <t xml:space="preserve">PERFIL REFORCADO 4,8M, FORNECIMENTO E INSTALAÇÃO                                                                                            </t>
  </si>
  <si>
    <t>14.3.11</t>
  </si>
  <si>
    <t xml:space="preserve">TRIANGULO 25° PSTRIANGULOL, FORNECIMENTO E INSTALAÇÃO                                                                                </t>
  </si>
  <si>
    <t>14.3.12</t>
  </si>
  <si>
    <t xml:space="preserve">CONEXAO INTERNA, FORNECIMENTO E INSTALAÇÃO                                                                                                     </t>
  </si>
  <si>
    <t>14.3.13</t>
  </si>
  <si>
    <t xml:space="preserve">GRAMPO FIX TERMINAL 30/35/40MM, FORNECIMENTO E INSTALAÇÃO                                                                           </t>
  </si>
  <si>
    <t>14.3.14</t>
  </si>
  <si>
    <t xml:space="preserve">GRAMPO FIX INTERM 30/35/40MM, FORNECIMENTO E INSTALAÇÃO                 </t>
  </si>
  <si>
    <t>14.4</t>
  </si>
  <si>
    <t>INFRAESTRUTURA PARA INSTALAÇÕES DE LÓGICA, TELEFONIA E SONORIZAÇÃO</t>
  </si>
  <si>
    <t>14.4.1</t>
  </si>
  <si>
    <t xml:space="preserve">CABO ELETRÔNICO CATEGORIA 6, INSTALADO EM EDIFICAÇÃO INSTITUCIONAL - FORNECIMENTO E INSTALAÇÃO. </t>
  </si>
  <si>
    <t>un.</t>
  </si>
  <si>
    <t>14.4.2</t>
  </si>
  <si>
    <t>CAIXA DE PASSAGEM EM ALVENARIA DE TIJOLOS MACIÇOS ESP. = 0,12M, DIM. INT. = 0.50 X 0.50 X 0.50M</t>
  </si>
  <si>
    <t>14.4.3</t>
  </si>
  <si>
    <t>TAMPA DE FERRO FUNDIDO TIPO R1 (385X630)MM, PADRÃO TELEMAR, INCLUSIVE INSTALAÇÃO</t>
  </si>
  <si>
    <t>14.4.4</t>
  </si>
  <si>
    <t xml:space="preserve">CABO ELETRÔNICO CATEGORIA 6, AZUL, INSTALADO EM EDIFICAÇÃO INSTITUCIONAL - FORNECIMENTO E INSTALAÇÃO. </t>
  </si>
  <si>
    <t>14.4.5</t>
  </si>
  <si>
    <t>TOMADA DE REDE RJ45  NA COR PRETA - FORNECIMENTO E INSTALAÇÃO.</t>
  </si>
  <si>
    <t>14.4.6</t>
  </si>
  <si>
    <r>
      <t>CONDULETE EM PVC, NA COR PRETA,</t>
    </r>
    <r>
      <rPr>
        <u val="single"/>
        <sz val="7"/>
        <rFont val="Arial"/>
        <family val="2"/>
      </rPr>
      <t xml:space="preserve"> TIPO X, COM TAMPA CEGA, </t>
    </r>
    <r>
      <rPr>
        <sz val="7"/>
        <rFont val="Arial"/>
        <family val="2"/>
      </rPr>
      <t xml:space="preserve"> PARA ELETRODUTO DE PVC SOLDÁVEL, DN 20 MM (3/4''), APARENTE - FORNECIMENTO E INSTALAÇÃO. </t>
    </r>
  </si>
  <si>
    <t>14.4.7</t>
  </si>
  <si>
    <r>
      <t xml:space="preserve">CONDULETE EM PVC, NA COR PRETA, </t>
    </r>
    <r>
      <rPr>
        <u val="single"/>
        <sz val="7"/>
        <rFont val="Arial"/>
        <family val="2"/>
      </rPr>
      <t>TIPO B</t>
    </r>
    <r>
      <rPr>
        <sz val="7"/>
        <rFont val="Arial"/>
        <family val="2"/>
      </rPr>
      <t xml:space="preserve">, COM TAMPA CEGA, PARA ELETRODUTO DE PVC SOLDÁVEL, DN 20 MM (3/4''), APARENTE - FORNECIMENTO E INSTALAÇÃO.  </t>
    </r>
  </si>
  <si>
    <t>14.4.8</t>
  </si>
  <si>
    <r>
      <t xml:space="preserve">CONDULETE EM PVC, NA COR PRETA, </t>
    </r>
    <r>
      <rPr>
        <u val="single"/>
        <sz val="7"/>
        <rFont val="Arial"/>
        <family val="2"/>
      </rPr>
      <t>TIPO E</t>
    </r>
    <r>
      <rPr>
        <sz val="7"/>
        <rFont val="Arial"/>
        <family val="2"/>
      </rPr>
      <t xml:space="preserve">,COM TAMPA CEGA, PARA ELETRODUTO DE PVC SOLDÁVEL, DN 20 MM (3/4''), APARENTE - FORNECIMENTO E INSTALAÇÃO.  </t>
    </r>
  </si>
  <si>
    <t>14.4.9</t>
  </si>
  <si>
    <r>
      <t xml:space="preserve">CONDULETE EM PVC, NA COR PRETA, </t>
    </r>
    <r>
      <rPr>
        <u val="single"/>
        <sz val="7"/>
        <rFont val="Arial"/>
        <family val="2"/>
      </rPr>
      <t>TIPO C</t>
    </r>
    <r>
      <rPr>
        <sz val="7"/>
        <rFont val="Arial"/>
        <family val="2"/>
      </rPr>
      <t xml:space="preserve">, COM TAMPA CEGA, PARA ELETRODUTO DE PVC SOLDÁVEL, DN 20 MM (3/4''), APARENTE - FORNECIMENTO E INSTALAÇÃO. </t>
    </r>
  </si>
  <si>
    <t>14.4.10</t>
  </si>
  <si>
    <t>FORNECIMENTO DE ABRAÇADEIRA PLÁSTICA SERRILHADA 232 MM</t>
  </si>
  <si>
    <t>14.4.11</t>
  </si>
  <si>
    <t>TOMADA RJ-45 CAT 5E (MODULO)</t>
  </si>
  <si>
    <t>14.4.12</t>
  </si>
  <si>
    <t>CAIXA DE PASSAGEM PARA TELEFONE 15X15X10CM (SOBREPOR), FORNECIMENTO E INSTALACAO.</t>
  </si>
  <si>
    <t>14.4.13</t>
  </si>
  <si>
    <t xml:space="preserve">CAIXA RETANGULAR 4" X 2" BAIXA (0,30 M DO PISO), PVC, APARENTE, NA COR PRETA, INSTALADA EM PAREDE - FORNECIMENTO E INSTALAÇÃO. </t>
  </si>
  <si>
    <t>14.4.14</t>
  </si>
  <si>
    <t xml:space="preserve">ELETRODUTO FLEXÍVEL CORRUGADO,PEAD, DN32MM (1""), PARA CIRCUITOS TERMINAIS, INSTALADO EM LAJE - FORNECIMENTO E INSTALAÇÃO. </t>
  </si>
  <si>
    <t>14.4.15</t>
  </si>
  <si>
    <t xml:space="preserve">ELETRODUTO RÍGIDO SOLDÁVEL, PVC, DN 25 MM (3/4), APARENTE, INSTALADO EM PAREDE - FORNECIMENTO E INSTALAÇÃO. </t>
  </si>
  <si>
    <t>14.4.16</t>
  </si>
  <si>
    <t xml:space="preserve">LUVA PARA ELETRODUTO, PVC, ROSCÁVEL, DN 25 MM (3/4"), PARA CIRCUITOS TERMINAIS, INSTALADA EM PAREDE - FORNECIMENTO E INSTALAÇÃO. </t>
  </si>
  <si>
    <t>14.4.17</t>
  </si>
  <si>
    <t xml:space="preserve">CURVA 90 GRAUS PARA ELETRODUTO, PVC, ROSCÁVEL, DN 25 MM (3/4"), PARA CIRCUITOS TERMINAIS, INSTALADA EM PAREDE - FORNECIMENTO E INSTALAÇÃO. </t>
  </si>
  <si>
    <t>14.4.18</t>
  </si>
  <si>
    <t>PARAFUSO ROSCA SOBERBA ZINCADO CABECA CHATA FENDA SIMPLES 4,8 X 40 MM (1.1/2 ")</t>
  </si>
  <si>
    <t>14.4.19</t>
  </si>
  <si>
    <t xml:space="preserve">BUCHA DE NYLON SEM ABA S6 </t>
  </si>
  <si>
    <t>14.4.20</t>
  </si>
  <si>
    <t xml:space="preserve">FIXAÇÃO UTILIZANDO PARAFUSO E BUCHA DE NYLON, SOMENTE MÃO DE OBRA. </t>
  </si>
  <si>
    <t>14.4.21</t>
  </si>
  <si>
    <t>ABRACADEIRA DE PVC 3/4" E015500015 WETZEL</t>
  </si>
  <si>
    <t>14.5</t>
  </si>
  <si>
    <t>LUMINOTÉCNICO</t>
  </si>
  <si>
    <t>14.5.1</t>
  </si>
  <si>
    <t xml:space="preserve">PLAFONS DE LED, DE SOBREPOR, COM BORDA INFINITA (FRAMELESS), MEDINDO 170MM X 170MM X 16MM, COM TEMPERATURA DE COR 4000K (BRANCO NEUTRO), COM FLUXO LUMINOSO DE 2400LM, ÂNGULO DE ABERTURA DE 180°, 24W DE POTÊNCIA E REATOR INTEGRADO. A VIDA ÚTIL DEVE SER NO MÍNIMO 25.000HS, O IRC&gt;80 NO MÍNIMO E A GARANTIA TOTAL POR 2 ANOS.                                                                                                                          </t>
  </si>
  <si>
    <t>14.5.2</t>
  </si>
  <si>
    <t xml:space="preserve">PLAFONS DE LED, DE SOBREPOR, COM BORDA INFINITA (FRAMELESS), MEDINDO 220MM X 220MM X 16MM, COM TEMPERATURA DE COR 4000K (BRANCO NEUTRO), COM FLUXO LUMINOSO DE 3200LM, ÂNGULO DE ABERTURA DE 180°, 32W DE POTÊNCIA E REATOR INTEGRADO. A VIDA ÚTIL DEVE SER NO MÍNIMO 25.000HS, O IRC&gt;80 NO MÍNIMO E A GARANTIA TOTAL POR 2 ANOS.                                                                                                                       </t>
  </si>
  <si>
    <t>14.5.3</t>
  </si>
  <si>
    <t xml:space="preserve">PLAFONS DE LED, DE EMBUTIR, COM BORDA INFINITA (FRAMELESS), MEDINDO 220MM X 220MM X 16MM, COM TEMPERATURA DE COR 4000K (BRANCO NEUTRO), COM FLUXO LUMINOSO DE 3200LM, ÂNGULO DE ABERTURA DE 180°, 32W DE POTÊNCIA E REATOR INTEGRADO. A VIDA ÚTIL DEVE SER NO MÍNIMO 25.000HS, O IRC DE 20 NO MÍNIMO E A GARANTIA TOTAL POR 2 ANOS.                                </t>
  </si>
  <si>
    <t>14.5.4</t>
  </si>
  <si>
    <t xml:space="preserve">ARANDELA DE LUZ GERAL, DE SOBREPOR, COM 7,5W, PARA USO EXTERNO COM GRAU DE PROTEÇÃO IP65, ÂNGULO DE ABERTURA DE 120°, IRC &gt;80, TEMPERATURA DE COR 4000K, FLUXO LUMINOSO DE 675LM, EFICIÊNCIA LUMINOSA DE 90LM/W, VIDA ÚTIL DE 25.000H E GARANTIA DE 2 ANOS. DIMENSÕES DE 130MM X 130MM X 42MM.                                                         </t>
  </si>
  <si>
    <t>14.5.5</t>
  </si>
  <si>
    <t xml:space="preserve">EMBUTIDO FACE RECUADA, NA COR PRETA, ESPERA PARA LÂMPADA MR16, COM DIMENSÕES DE 17CM X 17CM.                                                                                      </t>
  </si>
  <si>
    <t>14.5.6</t>
  </si>
  <si>
    <t xml:space="preserve">LÂMPADAS LED DE 20W DE POTÊNCIA, PAR30, COM ÂNGULO DE ABERTURA 32°, COM IRC&gt;95, EFICIÊNCIA LUMINOSA DE 75LM/W, COM TEMPERATURA DE COR 4000K, INTENSIDADE LUMINOSA DE 3000CD, VIDA ÚTIL DE 25.000H E GARANTIA: 2 ANOS.                                                           </t>
  </si>
  <si>
    <t>14.5.7</t>
  </si>
  <si>
    <t xml:space="preserve">EMBUTIDO FACE RECUADA, NA COR PRETA, ESPERA PARA LÂMPADA MR16, COM DIMENSÕES DE 10,2CM X 10,2CM.                                                                                </t>
  </si>
  <si>
    <t>14.5.8</t>
  </si>
  <si>
    <t>LÂMPADAS LED DE 6W DE POTÊNCIA, MR16, COM ÂNGULO DE ABERTURA 36°, COM IRC&gt;95, EFICIÊNCIA LUMINOSA DE 83LM/W, COM TEMPERATURA DE COR 4000K, INTENSIDADE LUMINOSA DE 790CD, VIDA ÚTIL DE 25.000H E GARANTIA: 2 ANOS.</t>
  </si>
  <si>
    <t>14.5.9</t>
  </si>
  <si>
    <t xml:space="preserve">FITA COM 240 LEDS POR METRO, COM TEMPERATURA DE COR 4000K, FLUXO LUMINOSO DE 2568LM/M, IRC80, POTÊNCIA DE 22W/M E VOLTAGEM DE 24V.                </t>
  </si>
  <si>
    <t>14.5.10</t>
  </si>
  <si>
    <t xml:space="preserve">CONJUNTO DE PENDENTES COM LINGUAGEM ART DECÓ, COM 03 PEÇAS EM ALTURAS DIFERENTES (2,20M / 2,40M 2.60M), ELABORADAS EM AÇO/ALUMÍNIO, COM DIÂMETRO DE 23CM, ALTURA DE 20CM E NAS CORES BRANCO LEITOSO E ESTRUTURA EM PRETO FOSCO. O SOQUET E27 E A LÂMPADA SERÁ DE 12W, COM TEMPERATURA DE COR 4000K (BRANCO NEUTRO), FLUXO LUMINOSO DE 1060LM E VIDA ÚTIL DE 15.000HORAS.                                                                                      </t>
  </si>
  <si>
    <t>14.5.11</t>
  </si>
  <si>
    <t xml:space="preserve">PENDENTE COM LINGUAGEM ART DECÓ, ELABORADA EM AÇO/ALUMÍNIO, COM DIÂMETRO DE 30CM, ALTURA DE 28CM E NAS CORES BRANCO LEITOSO E ESTRUTURA EM PRETO FOSCO. O SOQUETE E27 E A LÂMPADA SERÁ DE 12W, COM TEMPERATURA DE COR 4000K (BRANCO NEUTRO), FLUXO LUMINOSO DE 1050LM, IRC&gt;80 E VIDA ÚTIL DE 15.000HORAS.                                                           </t>
  </si>
  <si>
    <t>14.5.12</t>
  </si>
  <si>
    <t xml:space="preserve">PLAFON COM LINGUAGEM ART DECÓ, ELABORADA EM AÇO/ALUMÍNIO, COM DIÂMETRO DE 23CM, ALTURA DE 28CM E NAS CORES BRANCO LEITOSO E ESTRUTURA EM PRETO FOSCO. O SOQUETE E27 E A LÂMPADA SERÁ DE 12W, COM TEMPERATURA DE COR 4000K (BRANCO NEUTRO), FLUXO LUMINOSO DE 1050LM, IRC&gt;80 E VIDA ÚTIL DE 15.000HORAS.                                                       </t>
  </si>
  <si>
    <t>14.5.13</t>
  </si>
  <si>
    <t xml:space="preserve">FONTE DE ALIMENTAÇÃO SLIM DC24V, COM POTÊNCIA DE 3A/72W E ENTRADA DE 100-256V.                                                                                                                  </t>
  </si>
  <si>
    <t>14.5.14</t>
  </si>
  <si>
    <t xml:space="preserve">PERFIL EM ALUMÍNIO COR PRETA, DE SOBREPOR, COM 35MM X 21MM X 2M DE LARGURA E 21MM DE ALTURA, PARTIDO A CADA 2M, COM TAPAS PLÁSTICAS DE ACABAMENTOS NOS TOPOS.                                                                                     </t>
  </si>
  <si>
    <t>14.5.15</t>
  </si>
  <si>
    <t xml:space="preserve">DOWNLIGHT DE EMBUTIR, COM 9 LEDS, COM 18W DE POTÊNCIA, COM FLUXO LUMINOSO DE 1620LM, ÂNGULO DE ABERTURA DE 38°, TEMPERATURA DE COR DE 3.000K. DIMENSÕES DE 105MM X 105MM X 50MM.                                                           </t>
  </si>
  <si>
    <t>14.5.16</t>
  </si>
  <si>
    <t xml:space="preserve">SPOT BALIZADOR LED, DE EMBUTIR NO PISO, COM DIÂMETRO 16 CM X 12,5 CM, COM TEMPERATURA DE COR 4000K (BRANCO NEUTRO), 12W DE POTÊNCIA. A ESTRUTURA DA LUMINÁRIA DEVE SER EM PLÁSTICO, UM CASE INOXIDÁVEL BLINDADO E O VIDRO TEMPERADO. DEVE POSSUIR SELO DE QUALIDADE ISO 9001:2000 E ISO 14001, A VIDA ÚTIL DEVE SER DE 50.000HS, POSSUIR IP67 (APROVA D’ÁGUA), O IRC DE 80 NO MÍNIMO E A GARANTIA TOTAL POR 14 MESES.                                                           </t>
  </si>
  <si>
    <t>14.5.17</t>
  </si>
  <si>
    <t xml:space="preserve">ARANDELA TARTARUGA EM ABS BRANCO COM LÂMPADA DE 15W, COM TEMPERATURA DE COR DE 6500K, ÂNGULO DE ABERTURA 120°, FLUXO LUMINOSO DE 1050LM, GRAU DE PROTEÇÃO DE IP65, EFICIÊNCIA LUMINOSA 70LM/W E DIMENSÕES DE 20X4,8X10CM. LÂMPADA LED BULBO 15W E27 6500K INTRAL                                                                                                                              </t>
  </si>
  <si>
    <t>SPOT DE SOBREPOR COM CANOPLA E ANTI OFUSCANTE, COM BOCAL GU10 PARA LÂMPADA MR16, COM GRAU DE PROTEÇÃO IP20, EM ALUMÍNIO, COM GARANTIA DE 01 ANO.</t>
  </si>
  <si>
    <t>15.0</t>
  </si>
  <si>
    <t xml:space="preserve">CONFECÇÃO DE ESPERA PARA SPLIT ATÉ 12.000 BTUS, ITENS INCLUSO: (MÃO DE OBRA, ABERTURA DE PAREDE, DRENAGENS EM TUBULAÇÕES DE PVC SOLDÁVEL ÁGUA FRIA DN 32MM E CONEXÕES, CAIXAS DE ESPERAS E TUBULAÇÕES DE COBRE. FLEXÍVEL, DN 1/4" E 3/8", COM ISOLAMENTO).                                                                     </t>
  </si>
  <si>
    <t xml:space="preserve">CONFECÇÃO DE ESPERA PARA SPLIT PISO TETO ATÉ 60.000 BTUS, ITENS INCLUSO: (MÃO DE OBRA, ABERTURA DE PAREDE, DRENAGENS EM TUBULAÇÕES DE PVC SOLDÁVEL ÁGUA FRIA DN 32MM E CONEXÕES E TUBULAÇÕES DE COBRE FLEXÍVEL, DN 3/8" E 7/8", COM ISOLAMENTO).                                              </t>
  </si>
  <si>
    <t xml:space="preserve">FORNECIMENTO E INSTALAÇÃO DE SPLIT HI-WALL (PAREDE) 9.000 BTUS, COM TUBULAÇÃO EXTRA, FIOS DE INTERLIGAÇÃO E SUPORTES PARA CONDENSADORA, COM GÁS R410A.                                                                </t>
  </si>
  <si>
    <t xml:space="preserve">FORNECIMENTO E INSTALAÇÃO DE SPLIT HI-WALL 12.000 BTUS, COM TUBULAÇÃO EXTRA, FIOS DE INTERLIGAÇÃO E SUPORTES PARA CONDENSADORA, COM GÁS R410A.                                                                          </t>
  </si>
  <si>
    <t xml:space="preserve">FORNECIMENTO E INSTALAÇÃO DE SPLIT PISO TETO 36.000 BTUS, COM TUBULAÇÃO EXTRA, FIOS DE INTERLIGAÇÃO E SUPORTES PARA CONDENSADORA, COM GÁS R410A.                                                                         </t>
  </si>
  <si>
    <t xml:space="preserve">TUBO EM COBRE FLEXÍVEL, DN 1/4”, COM ISOLAMENTO, INSTALADO EM RAMAL DE ALIMENTAÇÃO DE AR CONDICIONADO COM CONDENSADORA INDIVIDUAL   FORNECIMENTO E INSTALAÇÃO. </t>
  </si>
  <si>
    <t xml:space="preserve">TUBO EM COBRE FLEXÍVEL, DN 3/8", COM ISOLAMENTO, INSTALADO EM RAMAL DE ALIMENTAÇÃO DE AR CONDICIONADO COM CONDENSADORA INDIVIDUAL – FORNECIMENTO E INSTALAÇÃO. </t>
  </si>
  <si>
    <t xml:space="preserve">TUBO EM COBRE FLEXÍVEL, DN 5/8", COM ISOLAMENTO, INSTALADO EM RAMAL DE ALIMENTAÇÃO DE AR CONDICIONADO COM CONDENSADORA INDIVIDUAL – FORNECIMENTO E INSTALAÇÃO. </t>
  </si>
  <si>
    <r>
      <t xml:space="preserve">TUBO EM COBRE FLEXÍVEL, DN 3/4", COM ISOLAMENTO, INSTALADO EM RAMAL DE ALIMENTAÇÃO DE AR CONDICIONADO COM CONDENSADORA INDIVIDUAL – FORNECIMENTO E INSTALAÇÃO. </t>
    </r>
    <r>
      <rPr>
        <sz val="7"/>
        <color indexed="10"/>
        <rFont val="Arial"/>
        <family val="2"/>
      </rPr>
      <t xml:space="preserve"> </t>
    </r>
  </si>
  <si>
    <t xml:space="preserve">TUBO, PVC, SOLDÁVEL, DN 32MM, INSTALADO EM RAMAL OU SUB-RAMAL DE ÁGUA - FORNECIMENTO E INSTALAÇÃO. </t>
  </si>
  <si>
    <t>CURVA 90 GRAUS, PVC, SOLDÁVEL, DN 32 MM, INSTALADO EM RESERVAÇÃO DE ÁGUA DE EDIFICAÇÃO QUE POSSUA RESERVATÓRIO DE FIBRA/FIBROCIMENTO FORNECIMENTO E INSTALAÇÃO</t>
  </si>
  <si>
    <t>15.12</t>
  </si>
  <si>
    <t>CURVA 45º DE PVC RÍGIDO SOLDÁVEL, MARROM DIÂM = 32mm</t>
  </si>
  <si>
    <t>15.13</t>
  </si>
  <si>
    <t>JOELHO 45°, PVC, SOLDÁVEL, DN 32MM, INSTALADO EM RAMAL OU SUB-RAMAL DE ÁGUA - FORNECIMENTO E INSTALAÇÃO.</t>
  </si>
  <si>
    <t>15.14</t>
  </si>
  <si>
    <t>JOELHO 90 GRAUS, PVC, SOLDÁVEL, DN 32MM, INSTALADO EM RAMAL OU SUB-RAMAL DE ÁGUA - FORNECIMENTO E INSTALAÇÃO.</t>
  </si>
  <si>
    <t>15.15</t>
  </si>
  <si>
    <t>REDUÇÃO EXCENTRICA EM PVC RÍGIDO SOLDÁVEL, PARA ESGOTO PRIMÁRIO, DIÂM = 100 X 50MM</t>
  </si>
  <si>
    <t>15.16</t>
  </si>
  <si>
    <t>BUCHA DE REDUÇÃO LONGA, EM PVC RÍGIDO SOLDÁVEL, PARA ESGOTO SECUNDÁRIO, DIÂM = 50 X 40MM</t>
  </si>
  <si>
    <t>15.17</t>
  </si>
  <si>
    <t>LUVA DE REDUÇÃO DE PVC RÍGIDO SOLDÁVEL, 40 X 32MM</t>
  </si>
  <si>
    <t>15.18</t>
  </si>
  <si>
    <t>LUVA DE REDUÇÃO DE PVC RÍGIDO SOLDÁVEL, 32 X 25MM</t>
  </si>
  <si>
    <t>15.19</t>
  </si>
  <si>
    <t xml:space="preserve">TE, PVC, SOLDÁVEL, DN32MM, INSTALADO EM RAMAL DE DISTRIBUIÇÃO DE ÁGUA -FORNECIMENTO E INSTALAÇÃO. </t>
  </si>
  <si>
    <t>15.20</t>
  </si>
  <si>
    <t>TE PVC SOLDAVEL 32MM</t>
  </si>
  <si>
    <t>15.21</t>
  </si>
  <si>
    <t xml:space="preserve">JUNCAO SIMPLES, PVC SERIE R, DN 150 X 100 MM, PARA ESGOTO PREDIAL </t>
  </si>
  <si>
    <t>15.22</t>
  </si>
  <si>
    <t>BUCHA DE REDUCAO DE PVC, SOLDAVEL, LONGA, 50 X 40 MM, PARA ESGOTO PREDIAL</t>
  </si>
  <si>
    <t>15.23</t>
  </si>
  <si>
    <t>JUNCAO DE REDUCAO INVERTIDA, PVC SOLDAVEL, 100 X 50 MM, SERIE NORMAL PARA ESGOTO PREDIAL</t>
  </si>
  <si>
    <t>16.0</t>
  </si>
  <si>
    <t>INSTALAÇÕES DE PREVENÇÃO E COMBATE À INCÊNDIO</t>
  </si>
  <si>
    <t>LUMINÁRIA DE EMERGÊNCIA TIPO PL 2 - 320 C/ LÂMPADA ( 25W/12Vcc ) x 2</t>
  </si>
  <si>
    <t>PLACA DE INDICATIVA DE EXTINTOR EM PVC, DIM.: 20X20 CM</t>
  </si>
  <si>
    <t xml:space="preserve">LUMINÁRIA DE EMERGÊNCIA, DE SOBREPOR, TIPO BLOCO AUTÔNOMO, COM AUTONOMIA DE 1H, MODELO LLE-LLEDDF, DA KBR OU SIMILAR 
</t>
  </si>
  <si>
    <t xml:space="preserve">EXTINTOR DE PÓ QUÍMICO SECO (PÓ ABC) 2-A:20-B:C, FORNECIMENTO E INSTALAÇÃO.  </t>
  </si>
  <si>
    <t>17.0</t>
  </si>
  <si>
    <t>INSTALAÇÕES HIDRÁULICAS</t>
  </si>
  <si>
    <t xml:space="preserve">CAIXA D´ÁGUA EM POLIETILENO, 500 LITROS - FORNECIMENTO E INSTALAÇÃO. </t>
  </si>
  <si>
    <t xml:space="preserve">CAIXA D´ÁGUA EM POLIETILENO, 2.000 LITROS - FORNECIMENTO E INSTALAÇÃO. </t>
  </si>
  <si>
    <t>TUBO, PVC, SOLDÁVEL, DN 3/4", INSTALADO EM RAMAL OU SUB-RAMAL DE ÁGUA - FORNECIMENTO E INSTALAÇÃO.</t>
  </si>
  <si>
    <t>TUBO, PVC, SOLDÁVEL, DN 25MM, INSTALADO EM RAMAL OU SUB-RAMAL DE ÁGUA - FORNECIMENTO E INSTALAÇÃO.</t>
  </si>
  <si>
    <t>TUBO, PVC, SOLDÁVEL, DN 50MM, INSTALADO EM BARRILETE DE ÁGUA
- FORNECIMENTO E INSTALAÇÃO.</t>
  </si>
  <si>
    <t>TUBO, PVC, SOLDÁVEL, DN 60MM, INSTALADO EM BARRILETE DE ÁGUA
- FORNECIMENTO E INSTALAÇÃO.</t>
  </si>
  <si>
    <t>ADAPTADOR COM ROSCA E FLANGES PVC DIAM. 2"</t>
  </si>
  <si>
    <t>ADAPTADOR PVC SOLDAVEL COM FLANGE 75MM X 2.1/2"</t>
  </si>
  <si>
    <t>ADAPTADOR COM ROSCA E FLANGES PVC DIAM. 1.1/4"</t>
  </si>
  <si>
    <t>ADAPTADOR COM ROSCA E FLANGES PVC DIAM. 3/4"</t>
  </si>
  <si>
    <t xml:space="preserve">REGISTRO DE PRESSÃO BRUTO, LATÃO, ROSCÁVEL, 32MM X 3/4"" - FORNECIMENTO E INSTALAÇÃO. </t>
  </si>
  <si>
    <t>REGISTRO DE GAVETA BRONZE BRUTO 2"</t>
  </si>
  <si>
    <t>BUCHA REDUCAO ROSQUEADA PVC 2"x1.1/4"</t>
  </si>
  <si>
    <t>BUCHA DE REDUÇÃO DE PVC RÍGIDO ROSCÁVEL DIÂM = 2 1/2" X 1 1/4"</t>
  </si>
  <si>
    <t xml:space="preserve">REGISTRO DE GAVETA BRUTO, LATÃO, ROSCÁVEL, 2" 1/2" - FORNECIMENTO E INSTALAÇÃO. </t>
  </si>
  <si>
    <t>REGISTRO DE ESFERA, PVC, SOLDÁVEL, COM VOLANTE, DN 32 MM - FORNECIMENTO E INSTALAÇÃO.</t>
  </si>
  <si>
    <t>CURVA 90° LONGA, PVC, SOLDÁVEL, DN 60MM, INSTALADO EM RAMAL OU SUB-RAMAL DE ÁGUA - FORNECIMENTO E INSTALAÇÃO.</t>
  </si>
  <si>
    <t>CURVA 45° LONGA, PVC, SOLDÁVEL, DN 60MM, INSTALADO EM RAMAL OU SUB-RAMAL DE ÁGUA - FORNECIMENTO E INSTALAÇÃO.</t>
  </si>
  <si>
    <t>ADAPTADOR SOLDÁVEL CURTO COM BOLSA E ROSCA PARA REGISTRO 2 1/2".</t>
  </si>
  <si>
    <t xml:space="preserve">TE, PVC, SOLDÁVEL, DN 60MM, INSTALADO EM RAMAL DE DISTRIBUIÇÃO DE ÁGUA -FORNECIMENTO E INSTALAÇÃO. </t>
  </si>
  <si>
    <t xml:space="preserve">TE DE REDUCAO 90 PVC SOLDAVEL 60 X 50MM </t>
  </si>
  <si>
    <t xml:space="preserve">LUVA REDUÇÃO, PVC, SOLDÁVEL, DN60MM X50MM, INSTALADO EM RAMAL OU SUB-RAMAL DE ÁGUA FORNECIMENTO E INSTALAÇÃO. </t>
  </si>
  <si>
    <t>TE DE SERVICO INTEGRADO, EM POLIPROPILENO (PP), PARA TUBOS EM PEAD/PVC, 60 X 32MM - LIGACAO PREDIAL DE AGUA</t>
  </si>
  <si>
    <t>CURVA 90° LONGA, PVC, SOLDÁVEL, DN 50MM, INSTALADO EM RAMAL OU SUB-RAMAL DE ÁGUA - FORNECIMENTO E INSTALAÇÃO.</t>
  </si>
  <si>
    <t>CURVA 45° LONGA, PVC, SOLDÁVEL, DN 50MM, INSTALADO EM RAMAL OU SUB-RAMAL DE ÁGUA - FORNECIMENTO E INSTALAÇÃO.</t>
  </si>
  <si>
    <t>ADAPTADOR SOLDÁVEL CURTO COM BOLSA E ROSCA PARA REGISTRO 2".</t>
  </si>
  <si>
    <t>CURVA 45° CURTA, PVC, SOLDÁVEL, DN 50MM, INSTALADO EM RAMAL OU SUB-RAMAL DE ÁGUA - FORNECIMENTO E INSTALAÇÃO.</t>
  </si>
  <si>
    <t>CAP/TAMPAO PVC SOLDAVEL 50MM</t>
  </si>
  <si>
    <t xml:space="preserve">TE, PVC, SOLDÁVEL, DN 50MM, INSTALADO EM RAMAL DE DISTRIBUIÇÃO DE ÁGUA -FORNECIMENTO E INSTALAÇÃO. </t>
  </si>
  <si>
    <t>TE REDUCAO PVC SOLDAVEL 50x32MM</t>
  </si>
  <si>
    <t>JOELHO 45°, PVC, SOLDÁVEL, DN 50MM, INSTALADO EM RAMAL OU SUB-RAMAL DE ÁGUA - FORNECIMENTO E INSTALAÇÃO.</t>
  </si>
  <si>
    <t>LUVA DE REDUÇÃO DE PVC RÍGIDO SOLDÁVEL, MARROM, 32 X 25MM</t>
  </si>
  <si>
    <t>CURVA 90° LONGA, PVC, SOLDÁVEL, DN 32MM, INSTALADO EM RAMAL OU SUB-RAMAL DE ÁGUA - FORNECIMENTO E INSTALAÇÃO.</t>
  </si>
  <si>
    <t>CURVA 90° CURTA, PVC, SOLDÁVEL, DN 32MM, INSTALADO EM RAMAL OU SUB-RAMAL DE ÁGUA - FORNECIMENTO E INSTALAÇÃO.</t>
  </si>
  <si>
    <t>17.1.37</t>
  </si>
  <si>
    <t>TÊ COM BUCHA DE LATÃO NA BOLSA CENTRAL, PVC, SOLDÁVEL, DN 32MM X 3/4 , 
INSTALADO EM RAMAL OU SUB-RAMAL DE ÁGUA - FORNECIMENTO E INSTALAÇÃO.</t>
  </si>
  <si>
    <t>17.1.38</t>
  </si>
  <si>
    <t xml:space="preserve">TE, PVC, SOLDÁVEL, DN 32MM, INSTALADO EM RAMAL DE DISTRIBUIÇÃO DE ÁGUA -FORNECIMENTO E INSTALAÇÃO. </t>
  </si>
  <si>
    <t>17.1.39</t>
  </si>
  <si>
    <t>BUCHA DE REDUÇÃO, LONGA, PVC, SOLDÁVEL, DN 32 X 20 MM, INSTALADO EM PR 
UMADA DE ÁGUA - FORNECIMENTO E INSTALAÇÃO.</t>
  </si>
  <si>
    <t>17.1.40</t>
  </si>
  <si>
    <t xml:space="preserve">TE REDUCAO PVC ROSCA DIAM. 1"x3/4" </t>
  </si>
  <si>
    <t>17.1.41</t>
  </si>
  <si>
    <t>TE REDUÇÃO, PVC, SOLDÁVEL, DN 32MM X 25MM, INSTALADO EM RAMAL DE DISTRIBUIÇÃO DE ÁGUA -FORNECIMENTO E INSTALAÇÃO.</t>
  </si>
  <si>
    <t>17.1.42</t>
  </si>
  <si>
    <t xml:space="preserve">LUVA, PVC, SOLDÁVEL, DN 20MM, INSTALADO EM RAMAL OU SUB-RAMAL DE ÁGUA 
- FORNECIMENTO E INSTALAÇÃO. </t>
  </si>
  <si>
    <t>17.1.43</t>
  </si>
  <si>
    <t>CURVA 90° LONGA, PVC, SOLDÁVEL, DN 25MM, INSTALADO EM RAMAL OU SUB-RAMAL DE ÁGUA - FORNECIMENTO E INSTALAÇÃO.</t>
  </si>
  <si>
    <t>17.1.44</t>
  </si>
  <si>
    <t>JOELHO 90° PVC, SOLDÁVEL, DN 25MM, INSTALADO EM RAMAL OU SUB-RAMAL DE ÁGUA - FORNECIMENTO E INSTALAÇÃO.</t>
  </si>
  <si>
    <t>17.1.45</t>
  </si>
  <si>
    <t>JOELHO 90 SOLDAVEL BOLSA CENTRAL BUCHA DE LATAO 25x3/4"</t>
  </si>
  <si>
    <t>17.1.46</t>
  </si>
  <si>
    <t xml:space="preserve">JOELHO 90º RED. PVC RÍGIDO SOLDÁVEL C/BUCHA DE LATÃO, DIÂM= 32MMX3/4" </t>
  </si>
  <si>
    <t>17.1.47</t>
  </si>
  <si>
    <t>LUVA PVC AGUA ROSCA DIAM. 3/4"</t>
  </si>
  <si>
    <t>17.1.48</t>
  </si>
  <si>
    <t>JOELHO 90 GRAUS, PVC, SOLDÁVEL, DN 25MM, INSTALADO EM RAMAL OU SUB-RAMAL DE ÁGUA - FORNECIMENTO E INSTALAÇÃO.</t>
  </si>
  <si>
    <t>17.1.49</t>
  </si>
  <si>
    <t>TORNEIRA 3/4" DE ESFERA PARA JARDIM</t>
  </si>
  <si>
    <t>17.1.50</t>
  </si>
  <si>
    <t>TORNEIRA DE BOIA PARA CAIXA D'ÁGUA, ROSCÁVEL, 3/4" - FORNECIMENTO E INSTALAÇÃO.</t>
  </si>
  <si>
    <t>17.1.51</t>
  </si>
  <si>
    <t>LUVA COM BUCHA DE LATÃO, PVC, SOLDÁVEL, DN 20MM X 1/2", INSTALADO EM RAMAL OU SUB-RAMAL DE ÁGUA - FORNECIMENTO E INSTALAÇÃO</t>
  </si>
  <si>
    <t>17.1.52</t>
  </si>
  <si>
    <t>JOELHO 45 GRAUS, PVC, SOLDÁVEL, DN 25MM, INSTALADO EM RAMAL DE DISTRIBUIÇÃO DE ÁGUA - FORNECIMENTO E INSTALAÇÃO</t>
  </si>
  <si>
    <t>17.1.53</t>
  </si>
  <si>
    <t xml:space="preserve">CURVA 90 GRAUS, PVC, SOLDÁVEL, DN 25MM, INSTALADO EM RAMAL OU SUB-RAMAL DE ÁGUA - FORNECIMENTO E INSTALAÇÃO
</t>
  </si>
  <si>
    <t>17.1.54</t>
  </si>
  <si>
    <t>JOELHO 90 GRAUS COM BUCHA DE LATÃO, PVC, SOLDÁVEL, DN 25MM, X 3/4 INSTALADO EM RAMAL OU SUB-RAMAL DE ÁGUA - FORNECIMENTO E INSTALAÇÃO.</t>
  </si>
  <si>
    <t>17.1.55</t>
  </si>
  <si>
    <t>TÊ 90º PVC RÍGIDO SOLDÁVEL, LLR, C/BUCHA DE LATÃO NA BOLSA CENTRAL, D= 25 X 1/2"</t>
  </si>
  <si>
    <t>ESGOTO SANITÁRIO</t>
  </si>
  <si>
    <t>TUBO PVC, SERIE NORMAL, ESGOTO PREDIAL, DN 40 MM, FORNECIDO E INSTALADO</t>
  </si>
  <si>
    <t>TUBO PVC, SERIE NORMAL, ESGOTO PREDIAL, DN 50 MM, FORNECIDO E INSTALADO</t>
  </si>
  <si>
    <t xml:space="preserve">TUBO PVC, SERIE NORMAL, ESGOTO PREDIAL, DN 100 MM, FORNECIDO E INSTALADO EM RAMAL DE DESCARGA OU RAMAL DE ESGOTO SANITÁRIO. </t>
  </si>
  <si>
    <t xml:space="preserve">TUBO PVC, SERIE NORMAL, ESGOTO PREDIAL, DN 150 MM, FORNECIDO E INSTALADO EM RAMAL DE DESCARGA OU RAMAL DE ESGOTO SANITÁRIO. </t>
  </si>
  <si>
    <t>17.2.5</t>
  </si>
  <si>
    <t xml:space="preserve">JOELHO 90 GRAUS, PVC, SERIE NORMAL, ESGOTO PREDIAL, DN 40 MM, JUNTA SOLDÁVEL, FORNECIDO E INSTALADO EM RAMAL DE DESCARGA OU RAMAL DE ESGOTO SANITÁRIO. </t>
  </si>
  <si>
    <t>17.2.6</t>
  </si>
  <si>
    <t>JOELHO 45 GRAUS, PVC, SERIE NORMAL, ESGOTO PREDIAL, DN 40 MM, JUNTA SOLDÁVEL, FORNECIDO E INSTALADO EM RAMAL DE DESCARGA OU RAMAL DE ESGOTO SANITÁRIO.</t>
  </si>
  <si>
    <t>17.2.7</t>
  </si>
  <si>
    <t xml:space="preserve">JOELHO 90 GRAUS, PVC, SERIE NORMAL, ESGOTO PREDIAL, DN 50 MM, JUNTA SOLDÁVEL, FORNECIDO E INSTALADO EM RAMAL DE DESCARGA OU RAMAL DE ESGOTO SANITÁRIO    </t>
  </si>
  <si>
    <t>17.2.8</t>
  </si>
  <si>
    <t xml:space="preserve">JOELHO 45 GRAUS, PVC, SERIE NORMAL, ESGOTO PREDIAL, DN 50MM, JUNTA SOLDÁVEL, FORNECIDO E INSTALADO EM RAMAL DE DESCARGA OU RAMAL DE ESGOTO SANITÁRIO.    </t>
  </si>
  <si>
    <t>17.2.9</t>
  </si>
  <si>
    <t>JUNÇÃO SIMPLES EM PVC RÍGIDO SOLDÁVEL, PARA ESGOTO PRIMÁRIO, DIÂM = 50 X 50MM</t>
  </si>
  <si>
    <t>17.2.10</t>
  </si>
  <si>
    <t>BUCHA DE REDUÇÃO CURTA DE PVC RÍGIDO SOLDÁVEL, MARROM, DIÂM = 50 X 40MM</t>
  </si>
  <si>
    <t>17.2.11</t>
  </si>
  <si>
    <t xml:space="preserve">JUNÇÃO SIMPLES, PVC, SERIE NORMAL, ESGOTO PREDIAL, DN 50 X 50 MM, JUNTA ELÁSTICA, FORNECIDO E INSTALADO EM RAMAL DE DESCARGA OU RAMAL DE ESGOTO SANITÁRIO </t>
  </si>
  <si>
    <t>17.2.12</t>
  </si>
  <si>
    <t>LUVA PVC ESGOTO NORMAL 50MM</t>
  </si>
  <si>
    <t>17.2.13</t>
  </si>
  <si>
    <t xml:space="preserve">JOELHO 90 GRAUS, PVC, SERIE NORMAL, ESGOTO PREDIAL, DN 100 MM, JUNTA ELÁSTICA, FORNECIDO E INSTALADO EM RAMAL DE DESCARGA OU RAMAL DE ESGOTO SANITÁRIO  </t>
  </si>
  <si>
    <t>17.2.14</t>
  </si>
  <si>
    <t>17.2.15</t>
  </si>
  <si>
    <t>CURVA LONGA, 45 GRAUS, PVC OCRE, JUNTA ELÁSTICA, DN 100 MM, PARA COLETOR PREDIAL DE ESGOTO</t>
  </si>
  <si>
    <t>17.2.16</t>
  </si>
  <si>
    <t>17.2.17</t>
  </si>
  <si>
    <t>LUVA DE CORRER EM PVC RÍGIDO C/ ANÉIS, PARA ESGOTO PRIMÁRIO, DIÂM =100MM</t>
  </si>
  <si>
    <t>17.2.18</t>
  </si>
  <si>
    <t>REDUÇÃO EXCÊNTRICA EM PVC RÍGIDO C/ ANÉIS, PARA ESGOTO PRIMÁRIO, DIÂM =100 X 50MM</t>
  </si>
  <si>
    <t>17.2.19</t>
  </si>
  <si>
    <t>BUCHA DE REDUCAO LONGA PVC PARA ESGOTO SECUNDARIO 50X40MM</t>
  </si>
  <si>
    <t>17.2.20</t>
  </si>
  <si>
    <t>JUNÇÃO , PVC, SÉRIE NORMAL, ESGOTO PREDIAL, DN 100MM, JUNTA ELÁSTICA, FORNECIDO E INSTALADO EM PRUMADA DE ESGOTO SANITÁRIO OU VENTILAÇÃO.</t>
  </si>
  <si>
    <t>17.2.21</t>
  </si>
  <si>
    <t>JUNÇÃO DE REDUÇÃO INVERTIDA, PVC, SÉRIE NORMAL, ESGOTO PREDIAL, DN 100MMX 50 MM, JUNTA ELÁSTICA, FORNECIDO E INSTALADO EM PRUMADA DE ESGOTO SANITÁRIO OU VENTILAÇÃO.</t>
  </si>
  <si>
    <t>17.2.22</t>
  </si>
  <si>
    <t>LUVA DUPLA PVC SERIE LEVE 150MM</t>
  </si>
  <si>
    <t>17.2.23</t>
  </si>
  <si>
    <t xml:space="preserve">JOELHO 45 GRAUS, PVC, SERIE NORMAL, ESGOTO PREDIAL, DN 150MM, JUNTA SOLDÁVEL, FORNECIDO E INSTALADO EM RAMAL DE DESCARGA OU RAMAL DE ESGOTO SANITÁRIO.    </t>
  </si>
  <si>
    <t>17.2.24</t>
  </si>
  <si>
    <t>CAIXA SIFONADA QUADRADA, COM SETE ENTRADAS E UMA SAÍDA, D = 150 X 150 X 50MM, REF. Nº26, ACABAMENTO ALUMINIO, MARCA AKROS OU SIMILAR</t>
  </si>
  <si>
    <t>17.2.25</t>
  </si>
  <si>
    <t xml:space="preserve">CAIXA DE INSPEÇÃO 0.60 X 0.60 X 0.53M      </t>
  </si>
  <si>
    <t>17.2.26</t>
  </si>
  <si>
    <t>TAMPA CISTERNA ESGOTO POLIPROPILENO ARTICULADA 60X60 BRANCA</t>
  </si>
  <si>
    <t>17.2.27</t>
  </si>
  <si>
    <t>TAMPA ARTICULADA DE FERRO FUNDIDO 60 X 60CM, INCLUSIVE INSTALAÇÃO</t>
  </si>
  <si>
    <t>17.2.28</t>
  </si>
  <si>
    <t>RALO DE FERRO FUNDIDO 60X60 C/CAIXILHO SUPER REFORÇADO</t>
  </si>
  <si>
    <t>LOUÇAS, METAIS E ACESSÓRIOS</t>
  </si>
  <si>
    <t>17.3.1</t>
  </si>
  <si>
    <t xml:space="preserve">BARRA DE APOIO RETA, EM ACO INOX POLIDO, COMPRIMENTO 80 CM, FIXADA NA PAREDE - FORNECIMENTO E INSTALAÇÃO </t>
  </si>
  <si>
    <t>17.3.2</t>
  </si>
  <si>
    <t>BARRA DE APOIO, RETA, FIXA, EM AÇO INOX, L=30CM, D=1 1/4", JACKWAL OU SIMILAR</t>
  </si>
  <si>
    <t>17.3.3</t>
  </si>
  <si>
    <r>
      <t>BARRA DE APOIO, RETA, FIXA, EM AÇO INOX, L=40CM, D=1 1/4", JACKWAL OU SIMILAR</t>
    </r>
    <r>
      <rPr>
        <sz val="7"/>
        <color indexed="8"/>
        <rFont val="Arial"/>
        <family val="2"/>
      </rPr>
      <t xml:space="preserve">             </t>
    </r>
  </si>
  <si>
    <t>17.3.4</t>
  </si>
  <si>
    <t xml:space="preserve">CHAPA DE PROTEÇÃO PARA PORTAS DE BANHEIROS PCD,
COMPRIMENTO DE 90 CM. DEVE SER FABRICADA EM AÇO INOX 304.  </t>
  </si>
  <si>
    <t>17.3.5</t>
  </si>
  <si>
    <t xml:space="preserve">CHAPA DE PROTEÇÃO PARA PORTAS DE BANHEIROS PCD,
COMPRIMENTO DE 102 CM. DEVE SER FABRICADA EM AÇO INOX 304.  </t>
  </si>
  <si>
    <t>17.3.6</t>
  </si>
  <si>
    <t xml:space="preserve">ALARME BANHEIRO PCD DEFICIENTE FÍSICO CONFORME NBR 9050 COM ACIONADOR </t>
  </si>
  <si>
    <t>17.3.7</t>
  </si>
  <si>
    <t>EXAUSTOR PARA BANHEIRO, BIVOLT</t>
  </si>
  <si>
    <t>17.3.8</t>
  </si>
  <si>
    <t>17.3.9</t>
  </si>
  <si>
    <t>17.3.10</t>
  </si>
  <si>
    <t>LUVA, PVC, SERIE NORMAL, ESGOTO PREDIAL, DN100 MM, JUNTA ELÁSTICA, FORNECIDO E INSTALADO EM PRUMADA DE ESGOTO SANITÁRIO OU VENTILAÇÃO.</t>
  </si>
  <si>
    <t>17.3.11</t>
  </si>
  <si>
    <t>17.3.12</t>
  </si>
  <si>
    <t xml:space="preserve">VASO SANITARIO PARA CAIXA ACOPLADA VOGUE PLUS DECA COMPLETO      </t>
  </si>
  <si>
    <t>17.3.13</t>
  </si>
  <si>
    <t xml:space="preserve">ASSENTO PARA VASO SANITÁRIO PLÁSTICO SLOW CLOSE, DECA, REF. AP 165 OU SIMILAR
 </t>
  </si>
  <si>
    <t>17.3.15</t>
  </si>
  <si>
    <t xml:space="preserve">LAVATÓRIO LOUÇA BRANCA SUSPENSO, 29,5 X 39CM OU EQUIVALENTE, PADRÃO POPULAR, INCLUSO SIFÃO TIPO GARRAFA EM PVC, VÁLVULA E ENGATE FLEXÍVEL 30
CM EM PLÁSTICO E TORNEIRA CROMADA DE MESA, PADRÃO POPULAR - FORNECIMEN
TO E INSTALAÇÃO.  </t>
  </si>
  <si>
    <t>17.3.16</t>
  </si>
  <si>
    <t>CUBA REDONDA DE APOIO, COM MESA, DIÂMETRO DE 40CM, COM BORDAS FINAS (SLIM) E COM SISTEMA SMART BLOCK PARA RETENÇÃO DE FIOS DE CABELO</t>
  </si>
  <si>
    <t>17.3.17</t>
  </si>
  <si>
    <t>TORNEIRA PARA LAVATÓRIO, DE MESA, CROMADA, BICA ALTA, REF.: FLEX PLUS, 1198 C21, DA DECA OU SIMILAR, INCLUSIVE FURO PARA INSTALAÇÃO EM BANCADA</t>
  </si>
  <si>
    <t>17.3.18</t>
  </si>
  <si>
    <t>TORNEIRA DE MESA COM FECHAMENTO AUTOMÁTICO, LINHA LINK, DECA</t>
  </si>
  <si>
    <t>17.3.29</t>
  </si>
  <si>
    <t xml:space="preserve">DUCHA HIGIÊNICA COM REGISTRO  </t>
  </si>
  <si>
    <t>17.3.20</t>
  </si>
  <si>
    <t xml:space="preserve">SIFAO CROMADO PARA PIA 1" x 1.1/2" FIT ESTEVES
</t>
  </si>
  <si>
    <t>17.3.21</t>
  </si>
  <si>
    <t>VÁLVULA DE ESCOAMENTO PARA LAVATÓRIO, CROMADO, COM TAMPA GIRATÓRIA</t>
  </si>
  <si>
    <t>17.3.22</t>
  </si>
  <si>
    <t xml:space="preserve">ACABAMENTO PARA REGISTRO DE PRESSÃO ATÉ 1" COM MECANISMO DE 1\2 VOLTA
</t>
  </si>
  <si>
    <t>17.3.23</t>
  </si>
  <si>
    <t xml:space="preserve"> ENGATE FLEXÍVEL EM INOX, 1/2 X 30CM - FORNECIMENTO E INSTALAÇÃO. </t>
  </si>
  <si>
    <t>17.3.24</t>
  </si>
  <si>
    <t xml:space="preserve">DISPENSER, EM PLÁSTICO, PARA PAPEL HIGIÊNICO EM ROLO        </t>
  </si>
  <si>
    <t>17.3.25</t>
  </si>
  <si>
    <t>SABONETEIRA PLASTICA TIPO DISPENSER PARA SABONETE LIQUIDO COM RESERVATORIO 800 A 1500 ML, INCLUSO FIXAÇÃO</t>
  </si>
  <si>
    <t>17.3.26</t>
  </si>
  <si>
    <t xml:space="preserve">DISPENSER PARA TOALHA INTERFOLHADA  </t>
  </si>
  <si>
    <t>17.3.27</t>
  </si>
  <si>
    <t>ESPELHO INCLINÁVEL COM BARRAS DE APOIO LATERAIS, INDICADO PARA BANHEIROS PCD, PESSOAS DE BAIXA OU ALTA ESTATURA E CRIANÇAS, DE ACORDO COM A NORMA NBR9050. DEVE INCLINAR DE 10° PARA CIMA E PARA BAIXO E POSSUIR PROTETOR DE BORDA PARA PROTEGER CONTRA OXIDAÇÃO. MEDIDAS C=52,6 CM X A=79,2 CM</t>
  </si>
  <si>
    <t>17.3.28</t>
  </si>
  <si>
    <t xml:space="preserve">ESPELHO EM CRISTAL 4MM MOLDURA ALUMINIO-COMPENSADO 9MM                                                             </t>
  </si>
  <si>
    <t>ESPELHO EM CRISTAL INCOLOR 5mm APLICADO EM PAREDES</t>
  </si>
  <si>
    <t>17.3.30</t>
  </si>
  <si>
    <t xml:space="preserve">LIXEIRA EM AÇO INOX COM PEDAL, CAPCIDADE 5 L   LIXEIRA CONFECCIONADA EM AÇO INOXIDÁVEL AISI 430, COM TAMPA EM ARO (SEMPRE ABERTA PARA PCD). CONTA BASE EM PLÁSTICO ABS DE ALTA RESISTÊNCIA PARA NÃO ARRANHAR OU MARCAR O PISO. ACOMPANHA BANDEJA INTERNA EM PLÁSTICO POLIPROPILENO PARA EVITAR VAZAMENTO DE EVENTUAIS LÍQUIDOS PROVENIENTES DOS RESÍDUOS ACUMULADOS. MEDIDAS: 71,9CM DE ALTURA E 31,5CM DE DIÂMETRO               </t>
  </si>
  <si>
    <t>17.3.31</t>
  </si>
  <si>
    <t>ACABAMENTO DE RALO PARA PISO TIPO “CLICK” (ABRE E FECHA), EM AÇO INOX, 150MMX150MM</t>
  </si>
  <si>
    <t>17.3.32</t>
  </si>
  <si>
    <t xml:space="preserve">CABIDE EM AÇO INOX </t>
  </si>
  <si>
    <t>17.3.33</t>
  </si>
  <si>
    <t>CHUVEIRO ELETRÔNICO COM CONTROLE GRADUAL DA TEMPERATURA DA ÁGUA ATRAVÉS DE HASTE GIRATÓRIA, RESISTÊNCIA BLINDADA E ENGATE FÁCIL. COM 7700W DE POTÊNCIA E VOLTAGEM 220V</t>
  </si>
  <si>
    <t>17.3.34</t>
  </si>
  <si>
    <t>PORTA SABONETES E XAMPUS, DE PAREDE, COM ACABAMENTO CROMADO. COM DIMENSÕES DE 59 MM DE ALTURA, 265 MM DE LARGURA E 125 MM DE COMPRIMENTO. COM GARANTIA VITALÍCIA CONTRA OXIDAÇÃO E DEMAIS AVARIAS</t>
  </si>
  <si>
    <t>17.3.35</t>
  </si>
  <si>
    <t xml:space="preserve">SENSOR DE PRESENÇA COM FOTOCÉLULA, FIXAÇÃO EM PAREDE - FORNECIMENTO E INSTALAÇÃO.               </t>
  </si>
  <si>
    <t>18.0</t>
  </si>
  <si>
    <t>ELEMENTOS DE CIRCULAÇÃO VERTICAL</t>
  </si>
  <si>
    <t xml:space="preserve">RESTAURAÇÃO DE ESCADA DE MADEIRA COM DESMOINTAGEM E REMONTAGEM DOS DEGRAUS E GURDA CORPO PARA SUAS POSIÇÕES ORIGINAIS. </t>
  </si>
  <si>
    <t>CORRIMÃO EM AÇO INOX Ø=1 1/2", DUPLO, H=90CM</t>
  </si>
  <si>
    <t xml:space="preserve">ELEVADOR HIDRÁULICO CAPACIDADE PARA 08 PESSOAS OU 600KG, COM PERCURSO DE 3M E DUAS PARADAS (SEGUINDO AS NORMAS ABNT NBR 313 E ISSO 71765. LARGURA = 1800MM, PROFUNDIDADE = 1600MM.                                                                          </t>
  </si>
  <si>
    <t>19.0</t>
  </si>
  <si>
    <t>PAISAGISMO</t>
  </si>
  <si>
    <t>GRADE MÓDULO PARA DRENAGEM COM CANTONEIRA DE UMA 1" DE CONTRA MARCO E DE 1 3/4" INTERNAMENTE COM BARRAS CHATA DE 1/2 POR 1/4" EM AÇO GALVANIZADO A FOGO COM PINTURA NA COR PRETA, 120X160CM BIPARTIDA E FORMANDO UM CÍRCULO DE DIÂMETRO DE 30CM.</t>
  </si>
  <si>
    <t>PLANTA - ESPADA DE SANTA BÁRBARA (SANSEVIERIA TRIFASCIATA) - MUDA ADULTA, FORNECIMENTO E PLANTIO</t>
  </si>
  <si>
    <t>PLANTA - GRAMA PRETA (OPHIOPOGON JAPONICOS), BANDEJA COM 15 MUDAS, FORNECIMENTO E PLANTIO</t>
  </si>
  <si>
    <t xml:space="preserve"> GRAMA ESMERALDA OU SAO CARLOS OU CURITIBANA, EM PLACAS, SEMPLANTIO</t>
  </si>
  <si>
    <t>PLANTIO DE GRAMA ESMERALDA OU SÃO CARLOS OU CURITIBANA, EM PLACAS</t>
  </si>
  <si>
    <t>PLANTA - BANANEIRA (BANANA PRATA - MUSA PARADISÍACA), MUDA (H=1,50M), FORNECIMENTO E PLANTIO</t>
  </si>
  <si>
    <t xml:space="preserve">PLANTA - MINI COSTELA-DE-ADÃO (RHAPHIDOPHORA TETRASPERMA), FORNECIMENTO E PLANTIO  </t>
  </si>
  <si>
    <t>PLANTA - COLAR DE RUBI (OTHANNA CAPENSIS), MUDA ADULTA, FORNECIMENTO E PLANTIO</t>
  </si>
  <si>
    <t>19.7</t>
  </si>
  <si>
    <t>PAVIMENTAÇÃO ORNAMENTAL COM SEIXO ROLADO ESPALHADO</t>
  </si>
  <si>
    <t>19.8</t>
  </si>
  <si>
    <t xml:space="preserve">ESCAVAÇÃO HORIZONTAL, INCLUINDO ESCARIFICAÇÃO, CARGA, DESCARGA E TRANSPORTE EM SOLO DE 2A CATEGORIA COM TRATOR DE ESTEIRAS (125HP/LÂMINA: 2,70M3) E CAMINHÃO BASCULANTE DE 10M3, DMT ATÉ 200M.   </t>
  </si>
  <si>
    <t>19.9</t>
  </si>
  <si>
    <t>FORNECIMENTO E ESPALHAMENTO DE TERRA VEGETAL PREPARADA</t>
  </si>
  <si>
    <t>19.10</t>
  </si>
  <si>
    <t xml:space="preserve">ATERRO COMPACTADO MEIO MANUAL COM SAIBRO/ARENOSO 
</t>
  </si>
  <si>
    <t>20.0</t>
  </si>
  <si>
    <t xml:space="preserve">OUTROS SERVIÇOS </t>
  </si>
  <si>
    <t xml:space="preserve">FACHADA PRINCIPAL, LATERAL LESTE  EM CHAPA  DE ACM PERFURADO APLICADO E ESTRUTURADO EM PERFIL TUBOLAR EM ALUMÍNIO, COR CINZA - RAL 7037 / KR251.            </t>
  </si>
  <si>
    <t xml:space="preserve">ESTRUTURA NA  FACHADA PRINCIPA EM PERFIL TUBOLAR DE ALUMÍNIO PARA FIXAÇÃO DOS PAINÉIS DE ACM PERFURADO, PINTURA NA COR CINZA - RAL 7037/ KR251..                                                             </t>
  </si>
  <si>
    <t>20.3</t>
  </si>
  <si>
    <t xml:space="preserve">BRISE EM ACM PERFURADO NA  AZUL ULTRAMARINE KR400,  COM ESTRUTURA EM PERFIL TUBOLAR EM ALUMÍNIO.                                                                       </t>
  </si>
  <si>
    <t>20.4</t>
  </si>
  <si>
    <t xml:space="preserve">PERFIL TUBOLAR DE ALUMÍNIO PARA FIXAÇÃO DOS PAINÉIS DE ACM PERFURADO, PINTURA NA COR AZUL.                                                                </t>
  </si>
  <si>
    <t>20.5</t>
  </si>
  <si>
    <t xml:space="preserve">BRISE EM ACM PERFURADO NA COR ULTRAMARINE KR400,  COM ESTRUTURA EM PERFIL TUBOLAR EM ALUMÍNIO.                                                                         </t>
  </si>
  <si>
    <t>20.6</t>
  </si>
  <si>
    <t xml:space="preserve">PERFIL TUBOLAR DE ALUMÍNIO PARA FIXAÇÃO DOS PAINÉIS DE ACM PERFURADO, PINTURA NA COR AZUL.                                                       </t>
  </si>
  <si>
    <t>20.7</t>
  </si>
  <si>
    <t>PINGADEIRA CONCRETO PARA TOPO DE MUROS 0,20m</t>
  </si>
  <si>
    <t>20.8</t>
  </si>
  <si>
    <t>DIVISORIA EM GRANITO, COM DUAS FACES POLIDAS, TIPO ANDORINHA/ QUARTZ/ CASTELO CORUMBA OU OUTROS EQUIVALENTES DA REGIAO, E= *3,0* CM</t>
  </si>
  <si>
    <t>20.9</t>
  </si>
  <si>
    <t>BANCADA EM GRANITO VERDE UBATUBA, E = 2CM</t>
  </si>
  <si>
    <t>20.10</t>
  </si>
  <si>
    <t xml:space="preserve">FILETE EM GRANITO CINZA ANDORINHA, 15CM, PARA ACABAMENTO 
</t>
  </si>
  <si>
    <t>20.11</t>
  </si>
  <si>
    <t>FILETE EM GRANITO BRANCO DALLAS, 10CM, PARA ACABAMENTO</t>
  </si>
  <si>
    <t>20.12</t>
  </si>
  <si>
    <t xml:space="preserve">CATRACA CONTROLE DE ACESSO COM GABINETE EM AÇO CARBONO, REVESTIDO COM PINTURA ELETROSTÁTICA A PÓ, NA COR PRETA, BRAÇO EM AÇO INOX ESCOVADO, COMPONENTES INTERNOS COM TRATAMENTO CONTRA OXIDAÇÃO,LLEITOR DE IMPRESSÃO DIGITAL ÓPTICO DE 500 DPI PARA 6.000 DIGITAIS, VOLTAGEM 200V, CONSUMO 25W, INTERFACE DE USUÁRIO COM TELA LCD TOUCHSCREEN. LEITOR DE QUALQUER TIPO DE TECNOLOGIA 125KHZ, CARTÃO, TAG, CHAVEIRO E SMARTPHONE, DIMENSÕES GERAIS L66 CM × P62 CM ×H 99 CM      </t>
  </si>
  <si>
    <t>20.13</t>
  </si>
  <si>
    <t xml:space="preserve">RETÂNGULO DE 1700X2800MM (L X H) EM ESTRUTURA METÁLICA EM AÇO ESTRUTURAL - ASTM A36 - PERFIL L 1.1/2" x 1.1/2" x 1/8" (QUANTIDADE 9,00m). COM FECHAMENTO EM TELA OTIS MALHA 30MM ARAME 12 BWG (2,77MM), PINTURA NA COR PRETA, FIXAÇÃO COM SOLDA. INCLUSOS MÃO DE OBRA E TRANSPORTE - FORNECIMENTO E INSTALAÇÃO. </t>
  </si>
  <si>
    <t>20.14</t>
  </si>
  <si>
    <t xml:space="preserve">RESTAURO - RECONSTITUIÇÃO DE FERROLHOS </t>
  </si>
  <si>
    <t>21.0</t>
  </si>
  <si>
    <t>ENTREGA DA OBRA</t>
  </si>
  <si>
    <t xml:space="preserve">LIMPEZA FINAL DE OBRAS </t>
  </si>
  <si>
    <t>ISS (Referente a Prefeitura de Laguna)</t>
  </si>
  <si>
    <t>BDI APLICADO SOBRE O TOTAL DE MÃO DE OBRA</t>
  </si>
  <si>
    <t>BDI APLICADO SOBRE O  TOTAL DE MATERIAL</t>
  </si>
  <si>
    <t xml:space="preserve">VALOR TOTAL DA PROPOSTA </t>
  </si>
  <si>
    <t>VALOR TOTAL MÃO DE OBRA (Custo de mercado + BDI)</t>
  </si>
  <si>
    <t>VALOR TOTAL MATERIAL(Custo de mercado + BDI)</t>
  </si>
  <si>
    <r>
      <t>OBRA:</t>
    </r>
    <r>
      <rPr>
        <sz val="10"/>
        <rFont val="Arial"/>
        <family val="2"/>
      </rPr>
      <t xml:space="preserve"> </t>
    </r>
  </si>
  <si>
    <t>Construção da nova Academia do Sesc Laguna</t>
  </si>
  <si>
    <t xml:space="preserve">      PARCELA 06</t>
  </si>
  <si>
    <t xml:space="preserve">      PARCELA 07</t>
  </si>
  <si>
    <t xml:space="preserve">      PARCELA 08</t>
  </si>
  <si>
    <t xml:space="preserve">      PARCELA 09</t>
  </si>
  <si>
    <t xml:space="preserve">      PARCELA 10</t>
  </si>
  <si>
    <t xml:space="preserve">      PARCELA 11</t>
  </si>
  <si>
    <t xml:space="preserve">      PARCELA 12</t>
  </si>
  <si>
    <t>Área total: 1.182,59m²</t>
  </si>
  <si>
    <t>OBSERVAÇÕES</t>
  </si>
  <si>
    <t>As placas serão executadas em adesivo com impressão digital colado sobre chapa de pvc de 3mm, com dimensões de 1,00m de altura x 1,20m de largura cada placa.</t>
  </si>
  <si>
    <t>Fechamento do canteiro de obras com tapume na fachada principal, comprimento linear 20m x altura do tapume 2,20m = 44,00 . Total = 44,00m².</t>
  </si>
  <si>
    <t>Limpeza semanal com produto sanitizante e higienização com cloro, 300ml de papel por semana.</t>
  </si>
  <si>
    <t xml:space="preserve"> Considerar 21 andaimes nar edificação a ser restaurada por 6 meses de obra: andaime de 2m² x 6 un (h) = 12 m² x 21un (quantidade de torres) = 252m²x 6 meses = 1.512,00 m²</t>
  </si>
  <si>
    <t>Remoção periódica de quaisquer detritos (entulhos de obra) que venham se acumular no recinto do canteiro,</t>
  </si>
  <si>
    <t>Proteção da cobertura quando descoberta - 100%, Área 129,00m²</t>
  </si>
  <si>
    <t xml:space="preserve">Referente a proteção de todo o assoalho de madeira do térreo e segundo pavimento e escada de madeira da edificação a ser restaurada. </t>
  </si>
  <si>
    <t xml:space="preserve">Referente  aos azulejos da edificação e ser restaurada e anexo a ser demolido:  banheiros, cozinha, empena da escada e o depósito sob a escada, e pisos cerâmicos dos banheiros, cozinha e depósito sob a escada = 80,00m² + Academia existente: sanitários de serviço e vestiários = 46,80m². (126,80 x 0,01= 1,26m³. (considerando 30% de fator de empolamento) = 1.65m³. </t>
  </si>
  <si>
    <t>Referente a substituição total de reboco interno e externo = 467,44m² (467,44 x 0,02 esp. = 9,35m³. (considerando 25% de fator de empolamento) = 11,68m³.</t>
  </si>
  <si>
    <t>Referente a edificação a ser restaurada, parede divisória do box do banheiro no segundo pavimento, paredes a serem retiradas no térreo para formação de novo ambiente integrado, retirada das paredes do fosso de ventilação e aberturas de vãos nas paredes externas da divisa da academia (térreo e segundo pavimento) e retirada do muro da fachada principal = 23,84m³ + muro na lateral leste (divisa dos terrenos) = 2,16m³. Total =26,00m³. (considerando 30% de fator de empolamento) = 33,80m³.</t>
  </si>
  <si>
    <t>Referente ao anexo a ser demolido, térreo e segundo pavimento = 28,00m³+ muro lateral oeste= 8,25m³ + volume da churrasqueira da academia atual, banheiros de serviço e depósito, vestiários, sala de avaliação física, CPD, parede da divisa de terreno lado leste, parede lado oeste e fachada principal lado sul = 51,90m³. Total = 88,15m³. (considerando 30% de fator de empolamento) = 114,59m³.</t>
  </si>
  <si>
    <t>Referente as paredes internas e externas da edificação a ser restaurada.</t>
  </si>
  <si>
    <t>Retefrente as áreas externas (ruínas e calçadas), anexo a ser demolido e áreas internas da edificação a ser restaurada (ambiente no térreo abaixo do sanitário, fosso de ventilação, depósito sob a escada e sanitário do térreo) = 8,80m³ + calçada da churrasqueira, sanitários de serviço, área de musculação, vestiários e calçada de acesso da academia existente = 41,84m³ = Total = 50,64m³. (considerando 30% de fator de empolamento) = 65,83m³.</t>
  </si>
  <si>
    <t>Referente a escada externa, laje, vigas e pilares do anexo = 12,25m³ + laje, pilares e vigas da churrasqueira, dos sanitários de serviço, depósito, vestiários, CPD, sala de avaliação física e área de musculação da academia existente = 66,10m³. Total = 78,35m³ (considerando 30% de fator de empolamento) = 101,85m³.</t>
  </si>
  <si>
    <t>Referente a cobertura da churrasqueira em estrutura metalica e vidro, circulação lado oeste e sala de ginástica da academia existente.</t>
  </si>
  <si>
    <t>Referente a estrutura do telhado em madeir da academia existente.</t>
  </si>
  <si>
    <t>Referente a estrutura metáilica da sala de ginástica da academia existente.</t>
  </si>
  <si>
    <t>Referente as esquadrias de aluminio e vidro da academia existente.</t>
  </si>
  <si>
    <t>Referente a cobertura da churrasqueira em estrutura metalica e vidro, da academia existente.</t>
  </si>
  <si>
    <t>Referente as portas do anexo a ser demolidoe da edificação a ser restaurada: 03 portas do segundo pavimento e 02 portas no téreo da parede dos fundos e 01 porta no fosso da edificação a ser restaurada.  Portas da academia existente: 07 porta. Total = 12 portas.</t>
  </si>
  <si>
    <t>Referente as esquadrias do anexo e a 06 esquadrias do segundo pavimento da parede dos fundos da edificação a ser restaurada.</t>
  </si>
  <si>
    <t>Referente aos sanitários do anexo e casa à ser restaurada: 04 vasos sanitários, 5 pias e 1 banheira. Academia existente: 06 vasos sanitários, 06 pias.</t>
  </si>
  <si>
    <t>Referente aos sanitários do anexo e edificação à ser restaurada.</t>
  </si>
  <si>
    <t>Referente a tomadas, interruptores e bocais</t>
  </si>
  <si>
    <t>Referente a fiação do anexo e da edificação à ser restaurada</t>
  </si>
  <si>
    <t>Referentes aos sanitários do anexo e edificação à ser restaurada</t>
  </si>
  <si>
    <t>Referente a todo térreo da edificação a ser restaurada.</t>
  </si>
  <si>
    <t>Referente a 100% das telhas cerâmicas tipo capa/canal do anexo e edificação a ser restaurada</t>
  </si>
  <si>
    <t>Referente a 100% das telhas de fibrocimento da academia existente.</t>
  </si>
  <si>
    <t>Referente a 100% dos forros de madeira tipo paulistinha e forro de pvc</t>
  </si>
  <si>
    <t>Referente a uma caixa d'água da edificação a ser restraurada e duas caixas d'água da academia existente.</t>
  </si>
  <si>
    <t>Referente a calhas, rufos e tubos de queda</t>
  </si>
  <si>
    <t>Referente a platibanda em madeira da fachada principal da academia existente.</t>
  </si>
  <si>
    <t>Referente as máquinas de ar condicionado da academia existente (04 máquinas de 30.000 Btus). Inclusive tubulação de cobre e fiação elétrica.</t>
  </si>
  <si>
    <t>Referente a máquina de ar condicionado da academia existente (01 máquina de 60.000 Btus). Inclusive tubulação de cobre e fiação elétrica.</t>
  </si>
  <si>
    <t>Referente a mavimentação do entulho gerado com as demolições dentro do canteiro de obras</t>
  </si>
  <si>
    <t>Referente ao entulho gerado com as demolições</t>
  </si>
  <si>
    <t>Referente ao forro de gesso da sala de ginástica da academia existente.</t>
  </si>
  <si>
    <t>Referente a retirada do Quadro de Medição da prumada lateral esquerda da academia existente.</t>
  </si>
  <si>
    <t xml:space="preserve">Referente ao rebaixamento do terreno para a confecção das vigas de baldrame do volume contemporâneo (522,75m² x 0,20)  =104,55m³ (considerando 25% de fator de empolamento) = 130,68m³.  </t>
  </si>
  <si>
    <t>Rebaixamento da via para execução do recuo de veículos na fachada principal (31,00 m² x 0,15) = 2,75m³ (considerando 25% de fator de empolamento) = 3,44m³.</t>
  </si>
  <si>
    <t>Limpeza da área frontal do terreno (fachada principal) e rebaixamento de solo para implantação de subleito e posterior colocação de piso drenante (80,00m²x 0,05) = 4,00m³</t>
  </si>
  <si>
    <t>Referente as escavações manuais para as sapatas do volume contemporâneo = 86,66m³ (considerando 25% de fator de empolamento) = 108,32m³.</t>
  </si>
  <si>
    <t>Referente ao reaterro com colchão de brita entre os quadros dos baldrames do volume contemporâneo. 23,7 X 1,5 = 35,55</t>
  </si>
  <si>
    <t>Referente as ripas 4x2cm, caibros 6x12cm e frechal 8x16cm. Considerar 50% de substituição de peças. Área do telhado de 80,00m². (Alteração das águas do telhado da edificação a ser restaurada de 6 águas para cinco águas, conforme o projeto).</t>
  </si>
  <si>
    <t xml:space="preserve">Considerar a área do telhado da edificação a ser restaurada  = 80,00m² </t>
  </si>
  <si>
    <t xml:space="preserve">Referente aos rufos dos telhados da edificação a ser restaurada e do anexo contemporâneo.  </t>
  </si>
  <si>
    <t>Referente a calha retangular (aparente) do telhado em telha francesa da edificação a ser restaurada.</t>
  </si>
  <si>
    <t>Referente as calhas do telhado em telha francesa da edificação a ser restaurada  e do telhado do anexo contemporâneo.</t>
  </si>
  <si>
    <t>Referente aos tubos de queda aparentes (75mm) da edificação a ser restaurada.</t>
  </si>
  <si>
    <t>Referente ao tubo de queda aparente (100mm) da edificação a ser restaurada.</t>
  </si>
  <si>
    <t>Referente aos condutores subterrâneos da edificação a ser restaurada e do anexo contemporâneo.</t>
  </si>
  <si>
    <t>Referente as conexões dos condutores subterrâneos da edificação a ser restaurada e do anexo contemporâneo.</t>
  </si>
  <si>
    <t>Referente aos tubos de queda expostos e embutidos na alvenaria do anexo contemporâneo.</t>
  </si>
  <si>
    <t>Referente aos gradis nas saídas dos tubos de queda do anexo contemporâneo e da edificação a ser restautrada.</t>
  </si>
  <si>
    <t>Referente aos tubos de queda expostos, embutidos na alvenaria e condutores subterrâneos do anexo contemporâneo.</t>
  </si>
  <si>
    <t>Junção em "Y", PVC, paea esgoto primário 150 X 100mm. Referente as conexões dos condutores subterrâneos da edificação a ser restaurada e do anexo contemporâneo.</t>
  </si>
  <si>
    <t>Referente a restauração das estruturas em concreto armado na edificação a ser restaurada. Externo: Marquise do segundo pavimento, laje da vanda do segundo pavimento e viga que compreende a verga a cima da janela da fachada principal do térreo até o contorno da varanda. Interno: Viga que compreende o vão de acesso a escada e o vão que divide a recepção com o atendimento. (Considerar substituição de partes da armadura em 20% da marquise do segundo pavimento da edificação a ser restaurada).</t>
  </si>
  <si>
    <t>Referente a restauração das estruturas em concreto armado na edificação a ser restaurada. Externo: Marquise do segundo pavimento, laje da varanda do segundo pavimento e viga que compreende a verga acima da janela da fachada principal do térreo até o contorno da varanda. Interno: Viga que compreende o vão de acesso à escada e o vão que divide a recepção com o atendimento. 15,90 m² X 0,03 = 0,48m³</t>
  </si>
  <si>
    <t xml:space="preserve">Referente ao escoramento das estruturas em concreto armado na edificação a ser restaurada. Externo: Marquise do segundo pavimento, laje da vanda do segundo pavimento. Interno: No reforço estrutural metálico do térreo para unificação da sala de atendimento ao público. </t>
  </si>
  <si>
    <t>Referente aos reparos nas trincas da alvenaria de tijolos maciços da edificação a ser restaurada. Restauração  (reforço estrutural) de trincas na alvenaria de tijolos maciços com o auxilio de "costuras" e reforço com auxilio de vergalhões de aço 8mm e fechamento com argamassa traço 3:1 (cimento e areia grossa).</t>
  </si>
  <si>
    <t>Referente a laje da sala de atendimento e antigo fosso do térreo da edificação a ser restaurada . Total = 25,45m².</t>
  </si>
  <si>
    <t>Referente  a estrutura do anexo contemporâneo, conforme projeto estrutural e estrutura em concreto armado para receber trave metálica no térreo da edificação a ser restaurada e o banco do jardim da fachada principal.</t>
  </si>
  <si>
    <t>Referente  a estrutura do anexo contemporâneo, conforme projeto estrutural.</t>
  </si>
  <si>
    <t xml:space="preserve">Referente as formas da vigas do anexo contemporâneo. </t>
  </si>
  <si>
    <t xml:space="preserve">Referente as formas da laje protendida do segundo pavimento do anexo contemporâneo. </t>
  </si>
  <si>
    <t xml:space="preserve">Referente a infra e supra estrutura do anexo contemporâneo. </t>
  </si>
  <si>
    <t>Rferente ao contra piso sobre solo esp.: 6cm (523,28m²) do anexo contemporâneo. Total = 31,39m³</t>
  </si>
  <si>
    <t xml:space="preserve">Estrutura metálica do edificação ontemporânea. </t>
  </si>
  <si>
    <t xml:space="preserve">Referente as telhas metálicas térmicas da cobertura do volume contemporâneo. Área da cobertura =110,17m²    </t>
  </si>
  <si>
    <t>Referente as paredes externas, o volume da escada e elevador, vestiários e volume da caixa d'água  a serem construídas do anexo contemporâneo. Total = 902,30m²</t>
  </si>
  <si>
    <t>Referente aos fechamentos de vãos das janelas e portas para o anexo, que serão extintas da edificação a ser restaurada.</t>
  </si>
  <si>
    <t>Referente as paredes externas e internas, das paredes do volume da escada e elevador, vestiários e volume da caixa d'água  a serem construídas do anexo contemporâneo. Total = 1.684,20m²</t>
  </si>
  <si>
    <t>Referente ao reboco das paredes internas e externas do perímetro, volume da escada, elevador e volume da caixa d'água do anexo a ser construído, exeto as paredes internas dos vestíarios. Total = 1.523,60m².</t>
  </si>
  <si>
    <t>Referente ao emboço interno das paredes dos vestiários do anexo contemporâneo. Total = 160,60m².</t>
  </si>
  <si>
    <t>Referente as divisórias de gesso, espessura 10cm, no térreo do anexo contemporâneo: Avaliação fisica e CPD = 27,00m² + segundo pavimento: salas de dança, ginástica, tatames e estúdio pilates = 160,00m². Total = 187,00m².</t>
  </si>
  <si>
    <t>Referente as divisórias de gesso placa RU, espessura 12cm, dos vestiários e sanitário PcDs do segundo pavimento do anexo contemporâneo = 128,80m² + divisórias dos sanitários do segundo pavimento da edifcação a ser restaurada = 12,70m² + mochetas nas descidas dos tubos de queda da rede pluvial e esgoto do anexo contemporâneo, descidas da rede de refrigeção na edificação a ser restaurada = 34,95m². Total = 176,45m²</t>
  </si>
  <si>
    <t xml:space="preserve">Referente as placas cerâmicas dos vestiários e sanitários PCDs do térreo e segundo pavimento do anexo contemporâneo e área dos sanitários do segundo pavimento da edificação a ser restaurada - paredes totais =389,65 m².                                                                                                       </t>
  </si>
  <si>
    <t xml:space="preserve">389,65 m² x 0,300 = 116,89 kg.     </t>
  </si>
  <si>
    <t>Referente as divisórias de Drywall do anexo contemporâneo e edificação a ser restaurada = 315,50m².</t>
  </si>
  <si>
    <t xml:space="preserve">Referente a todo térreo da edificação a ser restaurada e fechamento do fosso no segundo pavimento. Recolocação de assoalho de madeira (assoalho e barrote), de forma manual, com reaproveitamento de 50% das madeiras existentes e complementação com madeiras novas. (piso térreo) </t>
  </si>
  <si>
    <t xml:space="preserve">Referente a restauração de assoalho de madeira do segundo pavimento da edifcação a ser restaurada (barrote e assoalho), de forma manual, de peças danificadas. </t>
  </si>
  <si>
    <t>Referente aos roda pés das varandas do térreo e segundo pavimento. Metragem quadrada = 0,85m².</t>
  </si>
  <si>
    <t>Referente aos roda pés de Itaúba 5,00 x 2,00cm no térreo e segundo pavimento da edificação a ser restaurada com exceção dos sanitários do segundo pavirmento = 90,00ml. Todo anexo contemporâneo, com exceção os vestiários, os sanitários PcDs, hall sob a escada e volume do elevador = 424,10ml. Total = 514,10ml.</t>
  </si>
  <si>
    <t>Edificação a ser restaurada: Soleiras das portas de saídas da efificação a ser restaurada = 0,70m² + Anexo contemporâneo: Soleira das porta e acesso de saída para o pátio norte no térreo, e saída para o pátio fachada leste e porta do acesso principal = 2,56m² + Contorno da escada no segundo pavimento, Contorno do jardim e acabamento da escada e espelho do degrau, na fachada principal = 2,75m² + Soleiras das peles de vidro da fachada sul do téreo e segundo pavimento = 5,44m² . Total = 11,45m²</t>
  </si>
  <si>
    <t>Referente aos peitoris em GRANITO MARACUJÁ, polido das janelas do térreo e segundo pavimento do anexo contemporâneo.Total = 10,94m²</t>
  </si>
  <si>
    <t>Referente ao forro de todo o térreo e salas de grupo, sanitário PcD e vestiários do segundo pavimento do anexo contemporâneo. Total = 587,27m²</t>
  </si>
  <si>
    <t>Referente aos forro de gesso acartonado no anexo contemporâneo. Total = 587,27m².</t>
  </si>
  <si>
    <t>Referente aos forros do térreo e segundo pavimento da edificação a ser restaurada (paginação do forro de acordo com o projeto de restauro, planta de forro).</t>
  </si>
  <si>
    <t>Referente ao acabamento do perimetro de todos os forros da edificação a ser restaurada (5x2cm mais régua de 6x1cm), conforme modelo existente no ambiente do térreo Recepção/espera.</t>
  </si>
  <si>
    <t>Referente a pavimentação do passeio público na fachada pricipal.</t>
  </si>
  <si>
    <t>Referente aos pisos das varandas do térreo e segundo pavimento da edificação a ser restaurada = 8,37m² +  piso da cabine do elevador do volume contemporâneo = 2,88m² + revestimento da face superior do banco e forração do degrau da escada, localizados na fachada principal = 17,05m². Total = 28,83m²                                                                                         Número de placas de 50x50cm = 113 placas.</t>
  </si>
  <si>
    <t xml:space="preserve">Referente a forração dos degraus e espelhos da escada interna de acesso ao segundo pavimento do anexo contemporâneo = 11,50m² + Acabamento de piso no contorno da floreira, escada e rampa na fachada principal = 1,75m² + Espelho da escada na fachada principal = 0,40m².  Total = 13,65m²                                                  </t>
  </si>
  <si>
    <t xml:space="preserve">Referente aos pisos da sala de atendimento no térreo da edificação a ser restaurada. Sanitários PcDs, vestiários, acesso principal, espaço sob a escada do térreo do anexo contemperâneo. Sanitários do segundo pavimento do anexo contemporâneo . Metragem quadrada = 190,75m².   </t>
  </si>
  <si>
    <t>Referente aos pisos do anexo contemporâneo, térreo e segundo pavimento. Exceto pisos dos sanitários PcDs, sob a escada e elevador/casa de máquinas (no térreo) e sanitários (no no térreo e segundo pavimento do anexo contemporâneo) . Metragem quadrada = 875,13m². Ref.:Tarkett Ambienta, cor Cinnamon - Embossing Rústico</t>
  </si>
  <si>
    <t xml:space="preserve">Referente ao nivelamento do contra piso para aplicação de piso vílico do anexo contemporâneo, térreo e segundo pavimento. Exceto pisos do sanitário PcD, sob a escada e elevador/casa de máquinas (no térreo) e sanitários (no segundo pavimento) . Metragem quadrada = 911,13m². Rendimento por saca de 20kg, 5,7kg/m²/esp.3mm. 911,13 x 5,7 / 20 = 260 sacas. </t>
  </si>
  <si>
    <t xml:space="preserve">190,75 m² x 0,300 = 57,22 kg. </t>
  </si>
  <si>
    <t>Referente a pavimentação em piso drenante na fachada pricipal.</t>
  </si>
  <si>
    <t>Referente a área de recuo para veiculos automotores na fachada pricipal.</t>
  </si>
  <si>
    <t>Referente a execução do subleito com pedrisco da área com aplicação de piso intertravado. 31,00 m² x 0,05m = 1,86 m³</t>
  </si>
  <si>
    <t xml:space="preserve">Referente a área com aplicação de piso drenante, na fachada principal. </t>
  </si>
  <si>
    <t>Meio-fio em frente a fachada principal.</t>
  </si>
  <si>
    <t>Rebaixamento meio-fio em frente a fachada principal.</t>
  </si>
  <si>
    <t>Referente as janelas da edificação a ser restauradas J1 (01 unidade) e J2 (04 unidades).  Considerando 30% de substituição de madeira danificada. Dimensões J1 = 0,75 x 1,35m (LxH) / Dimensões J2 = 1,05 x 1,35m (LxH). Considerar troca total de marcos de sobrepor em madeira maciça Itaúba dimensões 4x6,5cm, 25,00 metros lineares. Janelas de madeira com caixilhos de vidro, de abrir em duas folhas, com postigos bipartido em madeira maciça também em duas folhas incluso marcos de sobrepor em madeira maciça, sem ferragens (madeira itaúba) com retirada e colocação e troca de vidros danificados</t>
  </si>
  <si>
    <t>Referente as janelas da edificação a serem restauradas J3 (02 unidades). Considerando 30% de substituição de madeira danificada. Dimensões = 1,55x1,35m (LxH). Considerar troca total marcos de sobrepor em madeira maciça Itaúba dimensões 4x6,5cm, 12,00 metros lineares. Janela de madeira com caixilhos de vidro, de abrir em três folhas, com postigos bipartido em madeira maciça também em três folhas incluso marcos de sobrepor em madeira maciça, sem ferragens (madeira itaúba) com retirada e colocação e troca de vidros danificados</t>
  </si>
  <si>
    <t>Referente a janela J4 (04 unidades) da edificação a ser restaurada, executada conforme modelo da janela J3. Dimensões = 1,55x1,35m (LxH). Considerar marcos de sobrepor em madeira maciça Itaúba dimensões 4x6,5cm, 12,00 metros lineares. Janela de madeira com caixilhos de vidro, de abrir em três folhas, com postigos bipartidos em madeira maciça também em três folhas incluso marcos de sobrepor em madeira maciça, sem ferragens (madeira itaúba) com retirada e colocação e troca de vidros danificados</t>
  </si>
  <si>
    <t xml:space="preserve">Considerar troca total de marcos de sobrepor das janelas, 50,00 metros lineares. Modelo similar as janelas originais J1, J2, J3.  </t>
  </si>
  <si>
    <t>Referente a janela com peitoril,  J5 (02 unidades) na sala de grupos no segundo pavimento e sala da gerência no térreo do anexo contemporâneo. Dimensões =1,60x2,50m(LxH).</t>
  </si>
  <si>
    <t>Referente as janelas basculantes J6 (13 unidades) dos vestiários do térreo e segundo pavimento do anexo contemporâneo e sanitário PcD do térreo. Dimensões =0,80x0,60mm(LxH).</t>
  </si>
  <si>
    <t>Referente a janela fixa de veneziana J7 (01 unidade) para ventilação da sala de avaliação física do anexo contemporâneo. Dimensões =0,90x0,50m(LxH).</t>
  </si>
  <si>
    <t>Referente a janela fixa de veneziana J8 (04 unidade) para ventilação do volume da caixa d'água do anexo contemporâneo. Dimensões =1,50x0,60m(LxH).</t>
  </si>
  <si>
    <t>Referente a janela com peitoril,  J9 (02 unidades) na sala de grupos no segundo pavimento do anexo contemporâneo e sala da gerência no térreo. Dimensôes =1,40x2,50m(LxH).</t>
  </si>
  <si>
    <t>Referente as janelas 4 folhas de correr J10 (01 unidade) na sala de grupos no segundo pavimento do anexo contemporâneo. Dimensôes =4,50 x 2,50m (LxH). Total = 11,25m².</t>
  </si>
  <si>
    <t>Referente a janela com peitoril,  J11 (01 unidade) da sala estúdio pilates no segundo pavimento do anexo contemporâneo. Dimensôes = 10,00x1,50m(LxH).</t>
  </si>
  <si>
    <t>Referente a janela de vidro fixo J12 (03 uinidades), com perfil em aluminio  localizada na parede de drywall (12cm) que divide as salas de tatame e estúdio pilates e dança e ginástica, no segundo pavimento do anexo contemporâneo. Dimensões = 8,00 x 1,50m (LxH). 05 módulos de 1,60x1,50m (LxH).    Total = 12,00m² X 3 unidades = 36,00m²</t>
  </si>
  <si>
    <t>Fechamento em pele de vidro e janelas maxin-ar J13 (01 unidade no segundo pavimento do anexo contemporâneo.
Dimensões: 10,44x2,60m</t>
  </si>
  <si>
    <t>Fechamento em pele de vidro e janelas maxin-ar J14 (01 unidade) na fachada principal no térreo do anexo contemporâneo.
Dimensões: 9,00x2,70m</t>
  </si>
  <si>
    <t>Referente a janela para iluminação zenital J15 (01 unidade) da sala dos tatames, estúdio pilates e sala de ginástica da cobertura (lado leste) do anexo contemporâneo. Dimensões: 24,83m x 0,40m (LxH). 04 módulos de 417x40cm e 2 módulos de 381x40cm.</t>
  </si>
  <si>
    <t>Referente a janela de vidro fixo J16 (03 uinidades)Janela de vidro fixo com perfil em alumínio localizada na parede de drywall (12cm espessura) que divide as salas de tatame, dança e ginástica com a circulação geral do segundo pavimento da edificação contemporânea. Dimensões = 4,50 x 1,50m (LxH). 03 módulos de 1,50x1,50m (LxH).    Total = 2,25m² X 3 unidades = 6,75m²</t>
  </si>
  <si>
    <t xml:space="preserve">Referente às portas externas P1 (05 unidades). Dimensões = 0,75 x 2,10 (LxH).  </t>
  </si>
  <si>
    <t xml:space="preserve">Referente ao restauro das porta interna em madeira de lei almofadada P2 (05 unidades). Dimensões = 0,70 x 2,10m² (LxH). Considerando 10% de enchertos de madeira danificada com postigos e folhas móveis. </t>
  </si>
  <si>
    <t xml:space="preserve">Considerar troca total de marcos de sobrepor das portas, 55,00 metros lineares. Modelo similar as portas internas originais P1 e P2 .   </t>
  </si>
  <si>
    <t>Referente as guarrnições das portas P3, P5, P10, P11, P12, P13, P13, P14.</t>
  </si>
  <si>
    <t>Referente as portas dos sanitários da edificação a ser restaurada, P3 (02 unidades). Paredes de DryWall + cerâmica = 14cm de espessura.</t>
  </si>
  <si>
    <t xml:space="preserve">Referente a porta interna P4 (01 unidades). Dimensões = 0,60 x 1,90m (LxH). Considerando 10% de enchertos de madeira danificada. </t>
  </si>
  <si>
    <t>Referente as portas a serem abertas na parede norte da edificação a ser restaurada, P5 (02 unidades). Portas para paredes de tijolos maciços de 28cm (marco de 10cm).</t>
  </si>
  <si>
    <t>Referente à porta pivotante P6 (01 unidade) do acesso principal ao anexo contemporâneo. Dimensões = 1,47 x 2,60m (LxH).</t>
  </si>
  <si>
    <t>Referente às portas pivotantes P7 (02 unidades) dos acessos da edificação a ser restaurada para o anexo contemporâneo. Dimensões = 0,90 x 2,10m (LxH). Ref.:Linha temperado e puxador 600mm Planus - Esquadrimed</t>
  </si>
  <si>
    <t>Referente à porta interna de giro P8 (01 unidade) da sala turismo receptivo, do edificação a ser restaurada. Dimenções Porta = 0,85 x 2,10m (LxH). Dimensões Painel fixo = 0,80 x 2,10m (LxH) Ref.: Ref.:Linha temperado e puxador 600mm Planus - Esquadrimed</t>
  </si>
  <si>
    <t>Referente à porta ventilada P9 (03 unidades) da casa de máquinas do elevador, depósito estúdio pilates e porta de acesso ao fosso de ventilação no sanitário PcD do térreo do anexo contemporâneo. Dimensões = 0,60x 2,10m (LxH).</t>
  </si>
  <si>
    <t>Todas as características são iguais, mudando apenas a largura dos marcos: Porta de madeira para pintura, semi-oca (leve ou média), dimensões de 90x210cm espessura de 3,5cm com ferragens (itens inclusos: dobradiças, montagem e instalação do batente e fechadura conforme modelo listado a seguir.).
Porta P10 (01 unidade) - parede de alvenaria de 15cm de espessura;
Porta P11 (05 unidades) -  paredes em drywall de 12cm de espessura; 
Porta P12 (02 unidades) - paredes em drywall + cerâmica 14cm de espessura; 
Porta P13 (03 unidades) paredes de tijolos furados + cerâmica de 18cm de espessura.
[14:43, 13/12/2023] Rapha: LOCAIS: Portas das salas de avaliação física, sala de ginástica, sala de dança, sala dos tatames, sala de grupos, estúdio pilates, vestiários do segundo pavimento do anexo contemporâneo e portas externas dos vestiários e sanitário PcD térreo do anexo contemporâneo.]</t>
  </si>
  <si>
    <t xml:space="preserve"> Porta P14 (01 unidade) porta externa do sanitário PcD do segundo pavimento do anexo contemporâneo. Porta para parede de gesso acartonado + cerâmica 14cm de espessura. Kit de porta de correr em madeira para pintura, semi-oca, leve ou média, dimensões de 90x210cm, espessura de 3,5cm com ferragens. Montagem e instalação  - fornecimento e instalação.</t>
  </si>
  <si>
    <t>Referente a porta com estrutura em aluminio de cor preta e forrada com painel perfurado de ACM de cor cinza (RAL 7037 / KR251.)  P15  (01 unidade) de acesso ao pátio externo na lateral leste da edificação a ser restaurada. Dimensões: 1,10 x 2,10m (LxH). Fornecimento e instalação. Ref.: Esquadrimed</t>
  </si>
  <si>
    <t>Referente as portas de alumínio com venezianas P16 (22 unidades) na cor preta dos boxes dos sanitários nos vestiários no térreo do anexo contemporâneo. Dimensões: 60x160cm = 0,96m². Total= 21,12m²</t>
  </si>
  <si>
    <t>Referente aos boxes dos banheiros P17 (12 unidades) dos vestiários no térreo do anexo contemporâneo Dimensões: porta 60x180cm (LxH) e painel fixo 40x180cm = 1,80m².Total= 21,60m². Ferragem cor preta.</t>
  </si>
  <si>
    <t xml:space="preserve">Referente a porta de correr em alumínio e vidro P18 (01 unidade) da fachada norte no térreo da edificação contemporânea (saída para o pátio). Dimensões: 910x250cm (LxH). </t>
  </si>
  <si>
    <t>Referente as janelas J1, J2, J3 E J4 da edificação a ser restaurada. Restauração de cremone completo com jateamento e banho de cromo e parafusos em inox.</t>
  </si>
  <si>
    <t>Referente as janelas J1, J2 e J3 da edificação a ser restaurada. Restauração de fechadura com revisão, jateamento e banho de cromo e parafusos em inox</t>
  </si>
  <si>
    <t>Referente a todas as janelas J1, J2, J3, J4 e portas P1,P2, e P4.</t>
  </si>
  <si>
    <t>Referente a todos os postigos das janelas.</t>
  </si>
  <si>
    <t>Referente as portas P2 da edificação a ser restaurada.  Com maçanetas, corpo preto e maçanetas cromadas . - Ref. Haga 1136 - direita.</t>
  </si>
  <si>
    <t>Referente ao fechamento em dois  paineis de vidro na circulação de acesso principal entre a edificação a ser restaurada e o anexo contemporâneo. Dimensões módulo 01 = 4,70 x 2,70m (LxH) = 12,69m². Dimensões módulo 02 = 3,00 x 2,70m (LxH) = 8,10m². Total = 20,79m²  Ref.: Linha 32EX - Esquadrimed</t>
  </si>
  <si>
    <t>Referente ao fechamento em painel de vidro (guarda corpo) do controle de acesso aos usuários do anexo contemporâneo. Partindo do canto da edificação a ser restaurada, passando pela catraca e fechando na parede leste do anexo contemporâneo, como visto no projeto arquitetônico. Dimensões módulo 01 = 1,90 x 1,00m (LxH; Dimensões módulo. 02 = 0,80 x 1,00m (LXH); Porta de giro com dimenções = 0,90 x 1,00m (LxH). Total = 3,60m². Ref.: Linha 32EX - Esquadrimed
Ref.: Ref.:Linha temperado - Esquadrimed</t>
  </si>
  <si>
    <t>Referente aos vidros das janelas a serem restauradas.</t>
  </si>
  <si>
    <t>Referente a todo o piso taboado do térreo e segundo pavimento da edificação a ser restaurada.</t>
  </si>
  <si>
    <t>Referente as peças de madeira da estrutura de cobertura, assoalho, barroteamento, escada, esquadrias, roda forro e roda pé.</t>
  </si>
  <si>
    <t>Referente a todo o piso taboado do térreo e segundo pavimento da edificação a ser restaurada = 71,20m² + escada de madeira da edificação a ser restaurada = 9,6m² = 80,80m²</t>
  </si>
  <si>
    <t>Paredes externas e internas, da edificação a ser restaurada, (térreo e segundo pavimento) = 559,91 m². Kröten Indústria e Comércio de Tintas Ltda
CNPJ 12.392.009/0001-74 Rua dos Atiradores, 8171 | Testo Central
(47) 3395 0230 – comercial@kroten.com.br
POMERODE SC</t>
  </si>
  <si>
    <t xml:space="preserve">Paredes externas e internas, da edificação a ser restaurada, (térreo e segundo pavimento) e parede externa da estrema do vizinho = 42,00m² = 601,91 m². </t>
  </si>
  <si>
    <t>Paredes internas, da edificação a ser restaurada, (térreo e segundo pavimento) = 321,16 m².  Ref.: Kroten Ecotintas. Tom similar ao código Sherwin Willians SW 7003, Chapéu Branco.</t>
  </si>
  <si>
    <t>Paredes externas, da edificação a ser restaurada, (térreo e segundo pavimento) = 226,75 m².     Ref.: Kroten Ecotintas. Cor Verde Praça da Liberdade.</t>
  </si>
  <si>
    <t>Parede externa leste da estrema do vizinho = 42,00m².Ref.: Kroten Ecotintas. Tom similar ao código Sherwin Willians SW 7669, Apogeu Cinza.</t>
  </si>
  <si>
    <t>Detalhes externos na fachada principal, da edificação a ser restaurada, (térreo e segundo pavimento) = 12,00 m².     Ref.: Kroten Ecotintas. Cor Folha de Buriti).</t>
  </si>
  <si>
    <t>Janelas (com postigos) e portas da edificação a ser restaurada. Total= 139,98m²</t>
  </si>
  <si>
    <t>Portas e marcos = 84,30 m² + Janelas(com postigos) = 51,82 m² + roda pés = 25,70,00m² + roda forro = 6,10m² + Forro de madeira = 106,00. Total = 273,92 m². Referente a todas as esquadrias de madeira.</t>
  </si>
  <si>
    <t>Portas e marcos = 84,30 m² + Janelas = 27,92 m² + roda pés = 25,70,00m². Total = 137,92 m². Referente a todas as esquadrias de madeira.                                          Ref.: Sherwin Willians, SW 7672 Agulhas de tricô.</t>
  </si>
  <si>
    <t xml:space="preserve">Roda forro = 6,10m² + Forro de madeira = 106,00. Total  = 112,10 m² .        Ref.: Sherwin Willians, Branco Neve. </t>
  </si>
  <si>
    <t>Edificação a ser restaurada: Postigos das janelas J1, J2, J3 e J4 da edificação a ser restaurada = 23,90 m² .                                                                   Ref.: Sherwin Willians, SW 6407 Ouro Ancestral.</t>
  </si>
  <si>
    <t>Edificação a ser restaurada: Guarda - corpo das varandas e coluna metálica da varanda do segundo pavimento = 1,0 m² . Ref.: Sherwin Willians, SW 6459 Verde envelhecido.</t>
  </si>
  <si>
    <t>Referente as paredes internas e externas do perímetro, muro dos pátios, platibandas, volume da escada, elevador e volume da caixa d'água do anexo a ser construído, exeto as paredes internas dos vestíarios. Total =1.631,20m²                                     Ref.: Sherwin Willians, Complementos Acrílicos.</t>
  </si>
  <si>
    <t>Teto de gesso acartonado = 587,27 m ² + parede de drywall = 359,00 m². Total  =946,27 m² .                                                                                                       Ref.: Sherwin Willians, Novacor Gesso e Drywall.</t>
  </si>
  <si>
    <t>Referente as paredes internas do anexo contemporâneo, exeto as paredes internas dos vestíarios = 563,10m² + teto de gesso acartonado = 587,27m² + parede de Drywall = 359,00m². Total = 1.509,37 m ².                                                         Ref.: Sherwin Willians, Massa Corrida PVA Metalatex.</t>
  </si>
  <si>
    <t>Guarda corpo das varandas e apoio metálico da marquise na ediificação a ser restaurada. Total = 6,63m² x 2 DEMÃOS                                                                                        Ref.: Sherwin Williams, SW 6459, Verde Envelhecido.</t>
  </si>
  <si>
    <t>Referente a pintura dos teto de gesso acartonado com tinta acrílica fosca = 587,27 m ².                                                                                         Ref.: Sherwin Williams, Branco neve .</t>
  </si>
  <si>
    <t>Paredes de drywall = 359,00 m ² + paredes internas em alvenaria rebocadas do anexo contemporâneo (térreo e segundo pavimento) = 563,10 m². Total = 922,10m².                                                                                           Ref.: Sherwin Williams, Metalatex Super Lavável fosco, SW 7003 Chapéu Branco.</t>
  </si>
  <si>
    <t>Referente a pintura amarela dos pilares "SOLTOS" no térreo do anexo contempotâneo (academia). Total = 36,00m².                                                                                           Ref.: Sherwin Willians - SW 6904 Laranja-seleta.</t>
  </si>
  <si>
    <t>Elemento externo em alvenaria rebocada, "trave" na fachada principal do anexo contemporâneo = 62,30 m² + volume do elevador, escada do anexo contemporâneo e volume da caixa d'água = 218,80m². Total = 281,10m²                                                                             Ref.: Sherwin Williams, Metalatex Super Lavável acetinado, SW 7669 Apogeu Cinza.</t>
  </si>
  <si>
    <t>Paredes externas em alvenaria rebocadas, do anexo contemporâneo, (térreo e segundo pavimento) = 799,30 m² + muros dos pátios = 107,60 m². Total = 906,90m².                                                                                            Ref.: Sherwin Williams, Metalatex Acrilica Litoral, SW7672 Agulhas de tricô.</t>
  </si>
  <si>
    <t>Referente as estruturas metálica dos telhados do anexo contemporâneo e estrutura metálica da "trave" de reforço estrutural da edificação a ser restaurada. Total = 487,33m².</t>
  </si>
  <si>
    <t>Referente as estruturas metálica dos telhados do anexo contemporâneo e estrutura metálica da "trave" de reforço estrutural da edificação a ser restaurada. Aplicação de Primer Epóxi Poliamida. Bicomponente à base de resina epóxi, elaborado com pigmento anticorrosivo e alta resistência à umidade. Total = 487,33m².</t>
  </si>
  <si>
    <t>Referente as estruturas metálica dos telhados do anexo contemporâneo e estrutura metálica da "trave" de reforço estrutural da edificação a ser restaurada.  Esmalte poliuiretano acrílico. Total = 487,33m².                                                                         Ref.: Sherwin Willians - Preto.</t>
  </si>
  <si>
    <t>Referente ao corrimão da escada da edificação a ser restaurada. Total = 0,67m².                                                                                                          Ref.:Sparlack Cetol Stain Balance  Interior e Exterior.</t>
  </si>
  <si>
    <t>Referente aos pisos das varandas do térreo, segundo pavimentro da edificação a ser restaurada = 8,37m² +  fundo da cabine do elevador do volume contemporâneo = 2,88m² + viga de concreto aparente e o revestimento em pedra maracujá que compõem o banco localizado na fachada principal = 64,55m² +  soleiras de saida de portas = 2,05m² + parede de alvenaroia dos banheiros h:1,5m = 41,00m².  Total= 118,85m².                                                                                             Ref.: Silicone, HYDRONORTH.</t>
  </si>
  <si>
    <t>Referente a impermeabização das vigas de baldrame em toda sua extenção (12cm) e em  cada face a 10cm. Total = 91,77m².</t>
  </si>
  <si>
    <t>Referente a marquise da varanda do segundo pavimento e flroreira na fachada do térreo da edificação a ser restaurada =  5,38m² + topos das platibandas= 32,18m² + laje externa do volume da caixa d"água = 13,30m². Total = 50,86 m².                                                                               Ref.: Super Manta Líquida Único, ICOBIT.</t>
  </si>
  <si>
    <t xml:space="preserve">Referente aos acabamentos Cor preta </t>
  </si>
  <si>
    <t xml:space="preserve">Em condulete, cor preta </t>
  </si>
  <si>
    <t>Cor preta</t>
  </si>
  <si>
    <t xml:space="preserve">4x4, cor preta   </t>
  </si>
  <si>
    <t>Pintura cor preta</t>
  </si>
  <si>
    <t xml:space="preserve">Fase[a] - preto   </t>
  </si>
  <si>
    <t>Cabo de cobre isolado (preto 30m, branco 30m, vermelho 30m, azul 30m) = 120m, seção 50 mm², epr/xlpe</t>
  </si>
  <si>
    <t>Fase[b] - vermelho</t>
  </si>
  <si>
    <t>Fase[c] - branco</t>
  </si>
  <si>
    <t>Neutro - azul</t>
  </si>
  <si>
    <t>Retorno - amarelo/cinza</t>
  </si>
  <si>
    <t>Terra - verde</t>
  </si>
  <si>
    <t>Fotocélula 220v h=1,80m</t>
  </si>
  <si>
    <t xml:space="preserve">Luva roscável, cor preta  </t>
  </si>
  <si>
    <t>Tomada para ar condicionado 12000 btu's, cor preta</t>
  </si>
  <si>
    <t>Tomada para ar condicionado 24000 btu's, cor preta</t>
  </si>
  <si>
    <t>Tomada para ar condicionado 36000 btu's, cor preta</t>
  </si>
  <si>
    <t>Tomada para ar condicionado 9000 btu's, cor preta</t>
  </si>
  <si>
    <t>Cabo de cobre isolado (preto 16m, branco 16m, vermelho 16m, azul 16m) = 64m, seção 120 mm², epr/xlpe</t>
  </si>
  <si>
    <t>Eletroduto de aço galvanizado com rosca, seção ø4" (6 m)</t>
  </si>
  <si>
    <t xml:space="preserve">Curva de aço galvanizado com rosca, seção ø4" </t>
  </si>
  <si>
    <t>Luva de aço galvanizado com rosca, seção ø4"</t>
  </si>
  <si>
    <t>Caixa de passagem em alvenaria (65x41x80)cm, com tampa de ferro, padrão CELESC</t>
  </si>
  <si>
    <t>Dps classe ii, 45 ka, 275 v, base unipolar</t>
  </si>
  <si>
    <t xml:space="preserve">Ref.: LR5-72HPH-M -LONGI </t>
  </si>
  <si>
    <t>Ref.: SIW500H ST012 M2 - WEG</t>
  </si>
  <si>
    <t>Ref.: Gateway WEG ED100</t>
  </si>
  <si>
    <t>Rref.: CA SPW02-275-20 - WEG</t>
  </si>
  <si>
    <t>Ref.: WEG</t>
  </si>
  <si>
    <t>Ref.: PF806360X000BRT0 - SOLARGROUP</t>
  </si>
  <si>
    <t>Ref.: PF806480X000BRT0 - SOLARGROUP</t>
  </si>
  <si>
    <t>Ref.: SOLARGROUP</t>
  </si>
  <si>
    <t>Ref.: PF845020X020BRT0 - SOLARGROUP</t>
  </si>
  <si>
    <t>Ref.: PSGRAMPTE - SOLARGROUP</t>
  </si>
  <si>
    <t xml:space="preserve"> Ref.: PSGRAMPINTS - SOLARGROUP</t>
  </si>
  <si>
    <t>Os cabos UTP 4 pares da categoria 6 apresentam capacidade para até 10Gbps e ondas de 500 MHZ, são projetados para reduzir as interferências na rede. Conforme os percursos constantes no projeto de rede lógica e telefonia. COR AZUL</t>
  </si>
  <si>
    <t xml:space="preserve">Caixa de passagem em alvenaria tipo r1, para entrada subterrânea até a sala do CPD. </t>
  </si>
  <si>
    <t>Cabo de rede lógica</t>
  </si>
  <si>
    <t>Tomada de rede</t>
  </si>
  <si>
    <t>O Condulete tipo X com tampa </t>
  </si>
  <si>
    <t>O Condulete tipo B com tampa </t>
  </si>
  <si>
    <t>O Condulete tipo E com tampa </t>
  </si>
  <si>
    <t>O Condulete tipo C com tampa </t>
  </si>
  <si>
    <t>Tomadas do tipo RJ 45 tem por função conectar a rede telefônica ou de internet ao aparelho de utilização.</t>
  </si>
  <si>
    <t>referente a chegada de telefone e internet dentro da sala do CPD</t>
  </si>
  <si>
    <t xml:space="preserve">A caixa tem por função facilitar o encontro da fiação com os pontos de utilização, além de organizar a distribuição dos fios e cabos. </t>
  </si>
  <si>
    <t>O duto será utilizado para a conduzir a fiação telefônica, de som e de internet a serem instaladas da entrada telefônica até o rack 01 de distribuição.</t>
  </si>
  <si>
    <t>referente aos eletrodutos aparentes</t>
  </si>
  <si>
    <t>Referente a fixação das abraçadeiras dos eletrodutos rígidos e caixas 4" x 2" dos pontos de telefone e lógica</t>
  </si>
  <si>
    <t>Referente as abraçadeiras dos eletrodutos rígidos na cor preta</t>
  </si>
  <si>
    <t>Localização das luminárias. Sanitários e hall dos sanitário do 2° pavimento da edificação a ser restaurada.                 ELETRO - JO - Materiais Elétricos Ltda. CNPJ: 85.383.743/0001-40 Ref.: LLUMM / NHF29245BCV2</t>
  </si>
  <si>
    <t xml:space="preserve">Localização das luminárias:                                                Atendimento ao Público (térreo ed. a ser restaurada);
Hall da frente da escadaria no térreo e 2° pavimento (térreo ed. a ser restaurada);
Turismo Receptivo (térreo ed. a ser restaurada);
Sala de Reuniões (2°pvto. ed. a ser restaurada);
Sala Financeiro (2°pvto. ed. a ser restauradaó);
Nutrição (2°pvto. ed. a ser restaurada);
Casa de máquina do elevador (térreo do anexo contemporâneo);
Circulação geral (2° pvto. anexo contemporâneo);      Depósito na sala de Grupos (2° pvto. ed. Contemporânea);
Depósito embaixo da escada (térreo ed. Art Decó;
Setor treino funcional (térreo anexo contemporâneo). ELETRO - JO - Materiais Elétricos Ltda. CNPJ: 85.383.743/0001-40 Ref.: LLUMM / PSNHF29325BCV2 </t>
  </si>
  <si>
    <t>Localização das luminárias:                                       Sanitários PcD (2° pvto. ed. contemporânea);
Hall sanitários (2° pvto. ed. contemporânea);
Escadaria (ed. contemporânea);
Sanitário PcD (térreo ed. contemporânea);
Hall dos Sanitários (térreo ed. contemporânea);
Circulação de acesso ao pátio dos fundos.                      ELETRO - JO - Materiais Elétricos Ltda. CNPJ: 85.383.743/0001-40   Ref.: LLUMM / NSF22325BCV2</t>
  </si>
  <si>
    <t>Localização das luminárias:                                                 Recuo lateral (edificação a ser restaurada);
Pátio dos fundos (anexo contemporâneoa);
Embaixo da escadaria (anexo contemporâneo). Sobre parede (muros e paredes).                                                ELETRO - JO - Materiais Elétricos Ltda. CNPJ: 85.383.743/0001-40           Ref.: Arandela Kubo IP65 8W 3000K OPUS</t>
  </si>
  <si>
    <t>Localização das luminárias:                                               Vestiário/sanitários (térreo e segundo pavimento anexo contemporâneo). Sobre forro de gesso.                                                    ELETRO - JO - Materiais Elétricos Ltda. CNPJ: 85.383.743/0001-40 Ref.: MB LED / Flea Quadrado 6193</t>
  </si>
  <si>
    <t>Localização das luminárias:                                               Vestiário/sanitários (térreo e segundo pavimento anexo contemporâneo). Sobre forro de gesso.                                                     ELETRO - JO - Materiais Elétricos Ltda. CNPJ: 85.383.743/ Ref.: Stella / STH21060/40</t>
  </si>
  <si>
    <t>Localização das luminárias:                                                 Vestiário/sanitários (térreo e segundo pavimento anexo contemporâneo). Sobre forro de gesso.                                                          ELETRO - JO - Materiais Elétricos Ltda. CNPJ: 85.383.743/0001-40  Ref.: MB LED / Flea Quadrado 6187</t>
  </si>
  <si>
    <t>Localização das luminárias:                                                 Vestiário/sanitários e circulação de acesso principal (térreo e segundo pavimento anexo contemporâneo). Sobre forro de gesso.                                                          ELETRO - JO - Materiais Elétricos Ltda. CNPJ: 85.383.743/0001-40  Ref.: Stella / STH20535/40</t>
  </si>
  <si>
    <t>Localização das luminárias:                                               Treino Aeróbico / Musculação / Funcional (térreo anexo contemporâneo);
Sala de Tatames (2°pavto. anexo contemporâneo);
Sala de Grupos (2°pavto. eanexo contemporâne);
Estúdio Pilates (2°pavto. anexo contemporâneo);
Sala de Danças (2°pavto. anexo contemporâneo);
Sala de Ginástica (2°pavto. anexo contemporâneo).        ELETRO - JO - Materiais Elétricos Ltda. CNPJ: 85.383.743/0001-40 Ref.: Nordecor / 2835 / 7094</t>
  </si>
  <si>
    <t>Localização das luminárias:                                     Edificação a ser restaurada: Recepção/espera.           ELETRO - JO - Materiais Elétricos Ltda. CNPJ: 85.383.743/0001-40 Ref.: Golden-Art T933-23PI (com lâmpada)</t>
  </si>
  <si>
    <t>Localização das luminárias:                                     Edificação a ser restaurada: Escadaria.                               ELETRO - JO - Materiais Elétricos Ltda. CNPJ: 85.383.743/0001-40  Ref.: Golden-Art T933-30PI</t>
  </si>
  <si>
    <t>Localização das luminárias:                                       Edificação a ser restaurada: Varanda do térreo e varanda do segundo pavimento.                                                  ELETRO - JO - Materiais Elétricos Ltda. CNPJ: 85.383.743/0001-40     Ref.: Golden-Art T933P-30PI</t>
  </si>
  <si>
    <t>Localização das luminárias:                                               Treino Aeróbico / Musculação / Funcional (térreo anexo. contemporâneo);
Sala de Tatames (2°pavto. anexo. contemporâneo);
Sala de Grupos (2°pavto. anexo. contemporâneo);
Estúdio Pilates (2°pavto. anexo. contemporâneo);
Sala de Danças (2°pavto. anexo. contemporâneo);
Sala de Ginástica (2°pavto. anexo. contemporâneo).  ELETRO - JO - Materiais Elétricos Ltda. CNPJ: 85.383.743/0001-40         Ref.: Nordecor / 7066 |3A/72W.</t>
  </si>
  <si>
    <t>Localização das luminárias:                                               Treino Aeróbico / Musculação / Funcional (térreo anexo. contemporâneo);
Sala de Tatames (2°pavto. anexo. contemporâneo);
Sala de Grupos (2°pavto. anexo. contemporâneo);
Estúdio Pilates (2°pavto. anexo. contemporâneo);
Sala de Danças (2°pavto. anexo. contemporâneo);
Sala de Ginástica (2°pavto. anexo. contemporâneo).  ELETRO - JO - Materiais Elétricos Ltda. CNPJ: 85.383.743/0001-40    Ref.: Bronzearte Llumm Way de Sobrepor 29S / 
42744 / PALWY29S2MPT</t>
  </si>
  <si>
    <t>Localização das luminárias:                                               Hall do acesso principal (térreo anexo. contemporâneo);
Teto fachada angulada (térreo anexo. contemporâneo). Sobre forro de gesso.                                                                ELETRO - JO - Materiais Elétricos Ltda. CNPJ: 85.383.743/0001-40   Ref.: Nordecor / 6382 PRETO</t>
  </si>
  <si>
    <t xml:space="preserve">Localização das luminárias:                                               Abaixo da marca SESC no painel lateral de ACM). Lateral leste da fachada principal. Embutido de solo.               ELETRO - JO - Materiais Elétricos Ltda. CNPJ: 85.383.743/0001-40  Ref.: Iluminim / DJ-12WBQ </t>
  </si>
  <si>
    <t>Localização da luminária:  Anexo contemporâneo: Fosso do elevador, térreo e segundo pavimento.                           ELETRO - JO - Materiais Elétricos Ltda. CNPJ:      85.383.743/0001-40     Ref.: HEVVY-T051 / Arandela Classic</t>
  </si>
  <si>
    <t>Localização da luminária:  Circulação de acesso principal (térreo ed. contemporânea).                                   ELETRO - JO - Materiais Elétricos Ltda. CNPJ:      85.383.743/0001-40     Nordecor / 6341 PRETO Pierre1 ou similar com características técnicas e estéticas.</t>
  </si>
  <si>
    <t>Referente as esperas do ar condicionado na edificação a ser restaurada. Térreo: Turismo receptivo (01 espera) e gerência (01 espera). Segundo Pavimento: Sala de reuniões (01 espera), financeiro (01 espera) e sala de nutrição (01 espera). Total = 05 esperas para máquinas até 12.000 Btus. Ref.: Super Clima Climatização (superclima@hotmail.com.br)</t>
  </si>
  <si>
    <t>Referente as esperas do ar condicionado no térreo do anexo contemporâneo (08 esperas). Referente as esperas do ar condicionado no segundo pavimento do anexo contemporâneo (08 esperas). Total= 16 esperas para máquinas de até 60.000 Btus. Ref.: Super Clima Climatização (superclima@hotmail.com.br)</t>
  </si>
  <si>
    <t xml:space="preserve">Referente as máquinas de ar condicionado na edificação a ser restaurada. Térreo: Turismo receptivo (01 máquina) e gerência (01 máquina). Segundo Pavimento: Sala de reuniões (01 máquina), financeiro (01máquina) e sala de nutrição (01 máquina). Total = 05 máquinas de 9.000 Btus.                   Ref.: GREE G-TOP inverter. </t>
  </si>
  <si>
    <t>Referente as máquinas de ar condicionado na edificação a ser restaurada. Térreo: Sala de atendimento (01 máquina) e espera (01 máquina).  Total = 02 máquinas de 12.000 Btus.             Ref.: GREE G-TOP inverter.</t>
  </si>
  <si>
    <t>Referente as máquinas de ar condicionado no térreo do anexo contemporâneo (08 esperas). Referente as máquinas de ar condicionado no segundo pavimento do anexo contemporâneo (08 esperas). Total= 16 máquinas de 36.000 Btus.                                                                             Ref.: GREE G-TOP.</t>
  </si>
  <si>
    <t>Referente as máquinas de 9.000,12.000 e 24.000Btus.</t>
  </si>
  <si>
    <t>Referente as máquinas de 9.000 e 36.000 Btus.</t>
  </si>
  <si>
    <t>Referente a máquina de 24.000 Btus.</t>
  </si>
  <si>
    <t>Referente a máquina de 36.000 Btus.</t>
  </si>
  <si>
    <t>Referente ao sistema de drenagem das evaporadoras de ar condicionado da edificação a ser restaurada e do anexo contemporâneo.</t>
  </si>
  <si>
    <t xml:space="preserve"> Referente ao preventivo contra incêndio, conforme projeto. Ref.: TLE 05 Taschibra branco</t>
  </si>
  <si>
    <t>Referente ao preventivo contra incêndio, conforme projeto.</t>
  </si>
  <si>
    <t>Referente ao reservatório d'água de 500 litros da edificação a ser restaurada.</t>
  </si>
  <si>
    <t>Referente ao reservatório d'água de 2.000 litros do anexo contemporâneo.</t>
  </si>
  <si>
    <t>Referente aos ramais e sub-ramais de abastecimento de água da edificação a ser restaurada e do anexo contemporâneo.</t>
  </si>
  <si>
    <t>Referente ao ramal de abastecimento de água do anexo contemporâneo.</t>
  </si>
  <si>
    <t>Curva longa 45°, pvc, serie normal, esgoto predial, DN50 mm, junta soldável, fornecido e instalado em prumada de esgoto sanitário ou ventilação.</t>
  </si>
  <si>
    <t>Junção "T" com redução, pvc, serie normal, esgoto predial, DN50 mm x 40mm, junta soldável, fornecido e instalado em prumada de esgoto sanitário ou ventilação.</t>
  </si>
  <si>
    <t>Junção "T", pvc, serie normal, esgoto predial, DN50 mm , junta soldável, fornecido e instalado em prumada de esgoto sanitário ou ventilação.</t>
  </si>
  <si>
    <t xml:space="preserve">Curva longa 90°, pvc, serie normal, esgoto predial, DN100 mm, junta soldável, fornecido e instalado em ramal de descarga ou ramal de esgoto sanitário. </t>
  </si>
  <si>
    <t>Junção "Y", pvc, serie normal, esgoto predial, DN100 mm, junta elástica, fornecido e instalado em prumada de esgoto sanitário ou ventilação.</t>
  </si>
  <si>
    <t>Junção"T" com redução, pvc, serie normal, esgoto predial, DN100mm x 50mm, junta elástica, fornecido e instalado em prumada de esgoto sanitário ou ventilação.</t>
  </si>
  <si>
    <t>Curva longa 45°, pvc, serie normal, esgoto predial, DN150 mm, junta soldável, fornecido e instalado em prumada de esgoto sanitário ou ventilação.</t>
  </si>
  <si>
    <t xml:space="preserve">Ref.: Tigre                                                                                                                                                                                                          </t>
  </si>
  <si>
    <t>Caixa de inspecao em concreto pre moldado, 60x60cm, com 53cm de altura total. Exclusive tampao. Escavacao - fornecimento e instalacão</t>
  </si>
  <si>
    <t>Ref.: Mabel Materiais de Construção Ltda.</t>
  </si>
  <si>
    <t>Referente aos sanitários PcDs do anexo contemporâneo, em conformidade com Normas ABNT 9050.                                                                             Ref.: DECA / 2310.1.080.POL</t>
  </si>
  <si>
    <t>Referente aos sanitários PcDs do anexo contemporâneo, em conformidade com Normas ABNT 9050.                                                                             Ref.: DECA / 2373.I.030.POL</t>
  </si>
  <si>
    <t>Referente aos sanitários PcDs do anexo contemporâneo,  em conformidade com Normas ABNT 9050.                                                                             Ref.: DECA / Barra de Apoio Conforto 40cm aço Polido ou de similares características técnicas e estéticas</t>
  </si>
  <si>
    <t xml:space="preserve"> Medidas: 40x90cm. Referente ao sanitário PcD no térreo do anexo contemporâneo.                                                                                   Ref.: LORENMETAIS, 1032</t>
  </si>
  <si>
    <t xml:space="preserve"> Medidas: 40x102cm. Referente ao sanitário PcD do segundo pavimento do anexo contemporâneo (porta de correr).                                                                     Ref.: LORENMETAIS, PNE 40X102 CM - 1012</t>
  </si>
  <si>
    <t>Referente aos sanitários PcDs do anexo contemporâneo. CÓD.: 1012</t>
  </si>
  <si>
    <t xml:space="preserve">Referente ao sanitário PcD do anexo contemporâneo (segundo pavimento) e os sanitários da edificação a ser restaurada. Exaustor com 100mm de diâmetro, fixado ao teto de gesso e ligado a parte externa através de duto em tubulação de PVC 100mm, com aletas anti-retorno contra insetos, vazão/fluxo de 75 m3/h, para áreas de até 6 m², material em polipropileno, voltagem 220v, dimensões 15,6cm x 15,6cm (alt. x larg.) e nível de ruído máximo 49 dB(A).                                                                                           Ref.: C 80 a, da ventokit ou similar - fornecimento e instalação   </t>
  </si>
  <si>
    <t xml:space="preserve">Curva longa 90°, pvc, serie normal, esgoto predial, DN100 mm, junta soldável, fornecido e instalado em ramal de exaustão dos sanitário do segundo pavimento do anexo contemporâneo e edificação a ser restaurada. </t>
  </si>
  <si>
    <t xml:space="preserve">Fornecido e instalado em ramal de exaustão dos sanitário do segundo pavimento do anexo contemporâneo e edificação a ser restaurada. </t>
  </si>
  <si>
    <t>Referente aos sanitários PcDs e vestiários do anexo contemporâneo e sanitários da edificação a ser restaurada. Altura: 440 mm -  Largura: 360 mm -  Comprimento: 610 mm.                                                                                  Ref.: DECA/ VOGUE PLUS CONFORTO BRANCO, P.515.17; Ref.:  DECA/ DUO VOGUE PLUS CONFORTO BRANCO, CDC.01F.17</t>
  </si>
  <si>
    <t xml:space="preserve">Referente aos sanitários PcDs e vestiários do anexo contemporâneo e sanitários da edificação a ser restaurada.                                                                              Ref.: DECA/ VOGUE PLUS BRANCO, AP.516.17 </t>
  </si>
  <si>
    <t>Referente aos sanitários PcDs do anexo contemporâneo e sanitários da edificação a ser restaurada.  Dimensões da cuba: 430X235mm.                  Ref.: Deca / Izy</t>
  </si>
  <si>
    <t>Referente aos vestiários do anexo contemporâneo.  Dimensões da cuba: 430X235mm.                                                                                                   Ref.: Deca / Slim / L.12040.M.17</t>
  </si>
  <si>
    <t>Referente aos sanitários PcDs do anexo contemporâneo. Dimensões da torneira: Altura de 175 mm, largura de 46 mm e comprimento de 155 mm.                 Ref.: Deca / Decamatic Eco Conforto Cromado</t>
  </si>
  <si>
    <t>Referente aos sanitários da edificação a ser restaurada.                                Ref.: Decamatic Link 1172.C.LNK ou similar.</t>
  </si>
  <si>
    <t xml:space="preserve">Referente aos sanitários PcDs do anexo contemporâneo.  Acompanha flexível de 1,2m. Altura: 69 mm -  Largura: 60 mm - Comprimento: 16,8mm.             Ref.: Deca / Cubo / 1984.C86.ACT.CR ou de similares características técnicas e estéticas. </t>
  </si>
  <si>
    <t>Referente aos sanitários e vestiários do anexo contemporâneo e sanitários da edificação a ser restaurada.                                                                              Ref.: Deca/1682.C.100.112 ou de similares características técnicas.                                                                                     Mabel Materiais de Construção Ltda.</t>
  </si>
  <si>
    <t>Referente aos sanitários PcDs e vestiários do anexo contemporâneo e sanitários da edificação a ser restaurada. Dimensões: 93 mm de altura, 57 mm largura e 57 mm comprimento. Em conformidade com a Norma: NBR15423. Ref.: Deca / 1601.C ou de similares características técnicas e estéticas.</t>
  </si>
  <si>
    <t xml:space="preserve">Referente aos chuveiros dos vestiários do anexo contemporâneo.                                                                             Ref.: Deca / Linha cubo 4916C86PQ ou similar       </t>
  </si>
  <si>
    <t>Referente aos sanitários PcDs do anexo contemporâneo e sanitários da edificação a ser restaurada. Com malha de aço,
30 cm de comprimento e acabamento cromado                                           Ref.: Deca / 4607.C.030</t>
  </si>
  <si>
    <t>Referente aos sanitários PcDs e vestiários do anexo contemporâneo e sanitários da edificação a ser restaurada. (Serrilha nas extremidades da saída do
papel para facilitar o corte e visor de nível. Com dimensões de 28,5cm x 27,5cm x 12cm (AxLxP).                                                                               Ref.: Bell Plus / 11116072)</t>
  </si>
  <si>
    <t>Referente aos sanitários PcDs e vestiários do anexo contemporâneo e sanitários da edificação a ser restaurada.                                                                              Ref.: FortCom / LICL400</t>
  </si>
  <si>
    <t>Referente aos sanitários PcDs e vestiários do anexo contemporâneo e sanitários da edificação a ser restaurada. Altura: 320mm - Largura: 255mm - Profundidade: 105mm. Ref.: Propaper / 10728465</t>
  </si>
  <si>
    <t>Referente aos sanitários PcD do anexo contemporâneo e sanitários da edificação a ser restaurada.                                                                               Ref.: Proflux / 33.144 ou de similares características técnicas e estéticas</t>
  </si>
  <si>
    <t>Referente aos espelhos retangulares 1,23x0,70m (x2) = 1,77m² + Espelhos retangulares 0,67x0,70m (x4) = 1,87m² e=4mm nos vestiários do térreo do anexo contemporâneo + espelhos retangulares 0,58x0,70m (x6) nos vestiários do segundo poavimento do anexo contemporâneo = 2,44m². Total = 6,08m².                                                                                                                                      Ref.: Espelhos 4mm Cebrace ou Guardian. Perfil de alumínio Cód. DS-066, pintura cor preto - Esquadrias Silva - CNPJ: 18.285.470/0001-04</t>
  </si>
  <si>
    <t>Referenete aos espelhos 5mm sem moldura h=2,00m aplicados diretamente na parede reboca do anexo contemporâneo. Térreo: Parede oeste entre pilares, 4,00x2,00 (HxL), 05 módulos = 40,00m²; Segundo Pavimento: Sala de Ginástica, 3,00x2,00 (HxL), 02 módulos = 12,00m²; Sala de Dança, 4,00x2,00 (HxL), 02 módulos, 4,00x2,00 (HxL) = 16,00m². Total = 68,00m².</t>
  </si>
  <si>
    <t>Referente aos sanitários PcD e vestiários do anexo contemporâneo e sanitários da edificação a ser restaurada.                                                                              Ref.: Reis Lixeiras / C34 - MAXROLL, 42761 ou similar</t>
  </si>
  <si>
    <t xml:space="preserve">Referente aos sanitários PcD e vestiários do anexo contemporâneo e sanitários da edificação a ser restaurada.                                                                              Ref.: Bruno Acabamentos /7899634699482 </t>
  </si>
  <si>
    <t>Referente a cada box com vaso sanitário dos PcDs e vestiários do anexo contemporâneo e sanitários da edificação a ser restaurada. Cabide em latão cromado. Altura: 47 mm - Largura: 50 mm - Comprimento: 38 mm.                                                      Ref.: Deca / Quadratta /2060.C83</t>
  </si>
  <si>
    <t>Referente aos vestiários do anexo contemporâneo.                                      Ref.: Hydra / ND Eletrônica DPND.E.772BR ou de similares características técnicas e estéticas.</t>
  </si>
  <si>
    <t>Referente as prateleiras integradas shampoo e sabonete dos vestiários do anexo contemporâneo.                                                                                   Ref.: Docol / Acessórios Hotel / 00964606  ou de similares características técnicas e estéticas.</t>
  </si>
  <si>
    <t>Referente aos sensores de presença dos sanitários PcDs, vestiários do anexo contemporâneo e sanitários no segundo pavimento da edificação a ser restaurada. Ref.: ESPi 360, Intelbras</t>
  </si>
  <si>
    <t>Referente a escada de madeira da edificação a ser restaurada. (CONFORME MEMORIAL DESCRITIVO E PROJETO DE RESTAURO)</t>
  </si>
  <si>
    <t>Referente ao corrimão duplo em ambos os lados da escada que dá acesso ao segundo pavimento do anexo contemporâneo,da escada na fachada e um dos lados da rampa que dão acesso ao anexo contemporâneo.</t>
  </si>
  <si>
    <t>Elevador hidráulico do anexo contemporâneo.                                            Ref.: Elevadores Castelo Ltda.</t>
  </si>
  <si>
    <t>Grade metálica para drenagem isntalada na base do Ipê existente na fachada principal da edificação a ser restaurada.</t>
  </si>
  <si>
    <t xml:space="preserve">Referente a área com plantio de Espada de Santa Bárbara, no jardim da fachada principal. </t>
  </si>
  <si>
    <t>Referente a área com plantio de Grama Preta, no jardim da fachada principal. - Quantidade de mudas por bandeja = 15 unid. - quantidade de bandejas por m² = 11 uind. - Área a ser plantada = 10,35m² = 114 bandejas.</t>
  </si>
  <si>
    <t>Referente a área com plantio de Grama Esmeralda, nos jardins da fachada leste e fachada norte.  Área a ser plantada = 62,10m².</t>
  </si>
  <si>
    <t>Referente ao plantio de Grama Esmeralda nos jardins da fachada leste e fachada norte.  Área a ser plantada = 62,10m².</t>
  </si>
  <si>
    <t>Referente a área com plantio de Bananeiras, no jardim interno do anexo contemporâneo. Quantidades de mudas 06 unid.</t>
  </si>
  <si>
    <t>Referente a área com plantio de Costela de Adãos, no jardim interno do anexo contemporâneo. Quantidades de mudas 06 unid.</t>
  </si>
  <si>
    <t>Referente a vegetação da floreira da janela na fachada principal da edificação a ser restaurada.</t>
  </si>
  <si>
    <t>Referente a pavimentação do jardim no pátio lateral 1 e 2 . 32,48m².  0,15 (espessura da camada de pedriscos = 4,87m³. Seixo rolado graudo, cor bege ou marrom claro.</t>
  </si>
  <si>
    <t xml:space="preserve">ESCAVAÇÃO DO SOLO DE FORMA MECANIZADA (RETRO ESCAVADEIRA) PARA REBAIXAMENTO DE NIVEL (10CM). Rebaixamento de solo para implantação de jardim na fachada principal (25,00m²x 0,10) = 2,50m³. </t>
  </si>
  <si>
    <t>Referente área do terreno a ser aterrado com terra vegetal h = 9 cm, pátio fundos do anexo contemporâneo = 58,00m² + Jardim da fachada principal = 10,35m² + nos jardins da fachada leste e fachada norte = 32,00m² . Total = 100,35m². (100,35x0,09 = 9,03m³)  + Floreira da fachada principal da edificação a ser restaurada = 0,1m³. Total = 9,13m³</t>
  </si>
  <si>
    <t>Referente área do terreno a aterrado com saibro h = 6 cm, pátio fundos do anexo contemporâneo = 68,20m² + pátio lateral leste = 14,60m² + Jardim da fachada principal = 10,35m² . Total = 93,15m². (93,15x0,06 = 5,59m³)</t>
  </si>
  <si>
    <t>Referente ao elemento da fachada principal (academia existente) em chapa de ACM perfurado, conforme projeto.Ref.: ESQUADRIMED</t>
  </si>
  <si>
    <t>Referente a estrutura em perfis de aluminio, na fachada principal (lateral leste), para fixação dos paineis de ACM perfurado, conforme projeto. Ref.: ESQUADRIMED</t>
  </si>
  <si>
    <t xml:space="preserve">Referente ao brise na fachada norte do segundo pavimento do anexo contemporâneo em chapa de ACM perfurado, conforme projeto.   Ref.: ESQUADRIMED </t>
  </si>
  <si>
    <t>Referente aos perfis para fixação dos painéis de ACM na lateral leste da fachada principal (acesso principal ao anexo contemporâneo) em chapa de ACM perfurado, conforme projeto.        Ref.: ESQUADRIMED</t>
  </si>
  <si>
    <t>Referente aos brises na lateral leste e norte do segundo pavimento do anexo contemporâneo em chapa de ACM perfurado, conforme projeto. Ref.: ESQUADRIMED</t>
  </si>
  <si>
    <t>Referente aos perfis para fixação dos painéis de ACM perfurados na fachada leste e norte dp segundo pavimento do anexo contemporâneo, conforme projeto. Ref.: ESQUADRIMED</t>
  </si>
  <si>
    <t>Referente as pingadeiras pré-moldadas em concreto , 0,20m nos topos das platibandas do anexo contemporâneo. Total = 131m.</t>
  </si>
  <si>
    <t>Referente as divisórias das cabines de banho e dos vasos sanitários em GRANITO MARACUJÁ polido nas duas faces,  fixados  por suportes metalicos nos vestiários de térreo e segundo pavimento do anexo contemporâneo. Total = 91,44m².</t>
  </si>
  <si>
    <t>Referente as bancadas em GRANITO MARACUJÁ polido,  com acabamento meia esquadria 45°, fixado na parede por suportes metálicos do tipo mão francesa 40CM. Vestiários do térreo do anexo contemporâneo: Tampo de pia 3,15x0,60m (x2) = 3,78m². Vestiários do segundo pavimento do anexo contemporâneo: Tampo de pia 2,25x0,60m (x2) =2,70m.  Total = 6,48m².</t>
  </si>
  <si>
    <t>Referente as réguas das bancadas em GRANITO MARACUJÁ polido,  com acabamento meia esquadria 45°. Vestiários do térreo do anexo contemporâneo:  Saia frontal e lateral 3,80m (x2) = 7,60m; Vestiários do segundo pavimento do anexo contemporâneo: Roda pia frontal e laterais 3,45m (x2) =.6,90m.  Total = 14,15m.</t>
  </si>
  <si>
    <t>Referente as réguas das bancadas emGRANITO MARACUJÁ polido. Vestiários do térreo do anexo contemporâneo:  Roda pia frontal e lateral 3,80m (x2) = 7,60m; Vestiários do segundo pavimento do anexo contemporâneo: Roda pia frontal e laterais 3,45m (x2) =.6,90m.  Total = 614,15m.</t>
  </si>
  <si>
    <t xml:space="preserve">Referente ao controle de acesso na recepção do anexo contemporâneo.    </t>
  </si>
  <si>
    <t xml:space="preserve">Referente ao fechamento da casa de máquinas e o fosso do elevador no anexo contemporâneo.    </t>
  </si>
  <si>
    <t xml:space="preserve">Referente a restauração das gateiras de bronze localizadas no embazamento da edificação a ser restaurada. Limpeza com jato de areia com posterior aplicação de verniz pu    </t>
  </si>
  <si>
    <t>Referente à área do anexo contemporâneo e da edificação a ser restaurada = 383,00 m²</t>
  </si>
</sst>
</file>

<file path=xl/styles.xml><?xml version="1.0" encoding="utf-8"?>
<styleSheet xmlns="http://schemas.openxmlformats.org/spreadsheetml/2006/main">
  <numFmts count="6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 &quot;#,##0;&quot;R$ &quot;\-#,##0"/>
    <numFmt numFmtId="173" formatCode="&quot;R$ &quot;#,##0;[Red]&quot;R$ &quot;\-#,##0"/>
    <numFmt numFmtId="174" formatCode="&quot;R$ &quot;#,##0.00;&quot;R$ &quot;\-#,##0.00"/>
    <numFmt numFmtId="175" formatCode="&quot;R$ &quot;#,##0.00;[Red]&quot;R$ &quot;\-#,##0.00"/>
    <numFmt numFmtId="176" formatCode="_ &quot;R$ &quot;* #,##0_ ;_ &quot;R$ &quot;* \-#,##0_ ;_ &quot;R$ &quot;* &quot;-&quot;_ ;_ @_ "/>
    <numFmt numFmtId="177" formatCode="_ * #,##0_ ;_ * \-#,##0_ ;_ * &quot;-&quot;_ ;_ @_ "/>
    <numFmt numFmtId="178" formatCode="_ &quot;R$ &quot;* #,##0.00_ ;_ &quot;R$ &quot;* \-#,##0.00_ ;_ &quot;R$ &quot;* &quot;-&quot;??_ ;_ @_ "/>
    <numFmt numFmtId="179" formatCode="_ * #,##0.00_ ;_ * \-#,##0.00_ ;_ * &quot;-&quot;??_ ;_ @_ "/>
    <numFmt numFmtId="180" formatCode="&quot;R$&quot;#,##0_);\(&quot;R$&quot;#,##0\)"/>
    <numFmt numFmtId="181" formatCode="&quot;R$&quot;#,##0_);[Red]\(&quot;R$&quot;#,##0\)"/>
    <numFmt numFmtId="182" formatCode="&quot;R$&quot;#,##0.00_);\(&quot;R$&quot;#,##0.00\)"/>
    <numFmt numFmtId="183" formatCode="&quot;R$&quot;#,##0.00_);[Red]\(&quot;R$&quot;#,##0.00\)"/>
    <numFmt numFmtId="184" formatCode="_(&quot;R$&quot;* #,##0_);_(&quot;R$&quot;* \(#,##0\);_(&quot;R$&quot;* &quot;-&quot;_);_(@_)"/>
    <numFmt numFmtId="185" formatCode="_(&quot;R$&quot;* #,##0.00_);_(&quot;R$&quot;* \(#,##0.00\);_(&quot;R$&quot;* &quot;-&quot;??_);_(@_)"/>
    <numFmt numFmtId="186" formatCode="0.0"/>
    <numFmt numFmtId="187" formatCode="0.00;[Red]0.00"/>
    <numFmt numFmtId="188" formatCode="#,##0.00;[Red]#,##0.00"/>
    <numFmt numFmtId="189" formatCode="0.00000;[Red]0.00000"/>
    <numFmt numFmtId="190" formatCode="#,##0.000;[Red]#,##0.000"/>
    <numFmt numFmtId="191" formatCode="#,##0.0000;[Red]#,##0.0000"/>
    <numFmt numFmtId="192" formatCode="#,##0.00000;[Red]#,##0.00000"/>
    <numFmt numFmtId="193" formatCode="#,##0.000000;[Red]#,##0.000000"/>
    <numFmt numFmtId="194" formatCode="0.0%"/>
    <numFmt numFmtId="195" formatCode="&quot;Sim&quot;;&quot;Sim&quot;;&quot;Não&quot;"/>
    <numFmt numFmtId="196" formatCode="&quot;Verdadeiro&quot;;&quot;Verdadeiro&quot;;&quot;Falso&quot;"/>
    <numFmt numFmtId="197" formatCode="&quot;Ativar&quot;;&quot;Ativar&quot;;&quot;Desativar&quot;"/>
    <numFmt numFmtId="198" formatCode="[$€-2]\ #,##0.00_);[Red]\([$€-2]\ #,##0.00\)"/>
    <numFmt numFmtId="199" formatCode="_-* #,##0.000_-;\-* #,##0.000_-;_-* &quot;-&quot;??_-;_-@_-"/>
    <numFmt numFmtId="200" formatCode="[$-416]dddd\,\ d&quot; de &quot;mmmm&quot; de &quot;yyyy"/>
    <numFmt numFmtId="201" formatCode="&quot;R$&quot;\ #,##0.00"/>
    <numFmt numFmtId="202" formatCode="&quot;Ativado&quot;;&quot;Ativado&quot;;&quot;Desativado&quot;"/>
    <numFmt numFmtId="203" formatCode="0.000000"/>
    <numFmt numFmtId="204" formatCode="0.000;[Red]0.000"/>
    <numFmt numFmtId="205" formatCode="0.0000;[Red]0.0000"/>
    <numFmt numFmtId="206" formatCode="0.000000;[Red]0.000000"/>
    <numFmt numFmtId="207" formatCode="_(* #,##0.00_);_(* \(#,##0.00\);_(* \-??_);_(@_)"/>
    <numFmt numFmtId="208" formatCode="#,##0.000"/>
    <numFmt numFmtId="209" formatCode="#,##0.0000"/>
    <numFmt numFmtId="210" formatCode="#,##0.00000"/>
    <numFmt numFmtId="211" formatCode="#,##0.000000"/>
    <numFmt numFmtId="212" formatCode="0.000"/>
    <numFmt numFmtId="213" formatCode="0.0000"/>
    <numFmt numFmtId="214" formatCode="0.00000"/>
    <numFmt numFmtId="215" formatCode="0.0000000"/>
    <numFmt numFmtId="216" formatCode="0.00000000"/>
    <numFmt numFmtId="217" formatCode="0.000000000"/>
    <numFmt numFmtId="218" formatCode="#,##0.0"/>
    <numFmt numFmtId="219" formatCode="mmm/yyyy"/>
    <numFmt numFmtId="220" formatCode="&quot;Área: &quot;0,000.00&quot; m2&quot;"/>
    <numFmt numFmtId="221" formatCode="#,##0.00\ "/>
    <numFmt numFmtId="222" formatCode="#,##0.000\ "/>
  </numFmts>
  <fonts count="62">
    <font>
      <sz val="10"/>
      <name val="Arial"/>
      <family val="0"/>
    </font>
    <font>
      <b/>
      <sz val="7"/>
      <name val="Arial"/>
      <family val="2"/>
    </font>
    <font>
      <sz val="7"/>
      <name val="Arial"/>
      <family val="2"/>
    </font>
    <font>
      <sz val="7"/>
      <color indexed="8"/>
      <name val="Arial"/>
      <family val="2"/>
    </font>
    <font>
      <b/>
      <sz val="7"/>
      <color indexed="8"/>
      <name val="Arial"/>
      <family val="2"/>
    </font>
    <font>
      <sz val="10"/>
      <color indexed="12"/>
      <name val="Arial"/>
      <family val="2"/>
    </font>
    <font>
      <b/>
      <sz val="11"/>
      <name val="Arial"/>
      <family val="2"/>
    </font>
    <font>
      <b/>
      <strike/>
      <sz val="7"/>
      <name val="Arial"/>
      <family val="2"/>
    </font>
    <font>
      <i/>
      <sz val="7"/>
      <color indexed="8"/>
      <name val="Arial"/>
      <family val="2"/>
    </font>
    <font>
      <i/>
      <sz val="7"/>
      <name val="Arial"/>
      <family val="2"/>
    </font>
    <font>
      <sz val="8"/>
      <name val="Arial"/>
      <family val="2"/>
    </font>
    <font>
      <b/>
      <sz val="10"/>
      <name val="Arial"/>
      <family val="2"/>
    </font>
    <font>
      <b/>
      <sz val="9"/>
      <name val="Arial"/>
      <family val="2"/>
    </font>
    <font>
      <b/>
      <sz val="14"/>
      <name val="Arial"/>
      <family val="2"/>
    </font>
    <font>
      <b/>
      <sz val="8"/>
      <name val="Arial"/>
      <family val="2"/>
    </font>
    <font>
      <sz val="9"/>
      <name val="Arial"/>
      <family val="2"/>
    </font>
    <font>
      <sz val="7"/>
      <color indexed="10"/>
      <name val="Arial"/>
      <family val="2"/>
    </font>
    <font>
      <u val="single"/>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Arial"/>
      <family val="2"/>
    </font>
    <font>
      <u val="single"/>
      <sz val="11"/>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7"/>
      <color indexed="10"/>
      <name val="Arial"/>
      <family val="2"/>
    </font>
    <font>
      <sz val="12"/>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Arial"/>
      <family val="2"/>
    </font>
    <font>
      <u val="single"/>
      <sz val="11"/>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7"/>
      <color rgb="FFFF0000"/>
      <name val="Arial"/>
      <family val="2"/>
    </font>
    <font>
      <i/>
      <sz val="7"/>
      <color rgb="FFFF0000"/>
      <name val="Arial"/>
      <family val="2"/>
    </font>
    <font>
      <sz val="12"/>
      <color rgb="FFFF0000"/>
      <name val="Arial"/>
      <family val="2"/>
    </font>
    <font>
      <sz val="7"/>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4"/>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medium"/>
      <bottom style="hair"/>
    </border>
    <border>
      <left style="hair"/>
      <right style="medium"/>
      <top style="medium"/>
      <bottom style="hair"/>
    </border>
    <border>
      <left style="hair"/>
      <right style="hair"/>
      <top style="hair"/>
      <bottom style="hair"/>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medium"/>
      <bottom style="hair"/>
    </border>
    <border>
      <left>
        <color indexed="63"/>
      </left>
      <right>
        <color indexed="63"/>
      </right>
      <top style="hair"/>
      <bottom style="hair"/>
    </border>
    <border>
      <left style="hair"/>
      <right>
        <color indexed="63"/>
      </right>
      <top style="hair"/>
      <bottom style="hair"/>
    </border>
    <border>
      <left style="hair"/>
      <right>
        <color indexed="63"/>
      </right>
      <top style="hair"/>
      <bottom style="medium"/>
    </border>
    <border>
      <left style="medium"/>
      <right>
        <color indexed="63"/>
      </right>
      <top style="hair"/>
      <bottom style="hair"/>
    </border>
    <border>
      <left>
        <color indexed="63"/>
      </left>
      <right style="medium"/>
      <top style="hair"/>
      <bottom style="hair"/>
    </border>
    <border>
      <left style="hair"/>
      <right style="hair"/>
      <top style="hair"/>
      <bottom>
        <color indexed="63"/>
      </bottom>
    </border>
    <border>
      <left>
        <color indexed="63"/>
      </left>
      <right style="hair"/>
      <top style="medium"/>
      <bottom style="hair"/>
    </border>
    <border>
      <left>
        <color indexed="63"/>
      </left>
      <right>
        <color indexed="63"/>
      </right>
      <top style="hair"/>
      <bottom style="medium"/>
    </border>
    <border>
      <left>
        <color indexed="63"/>
      </left>
      <right style="hair"/>
      <top style="hair"/>
      <bottom>
        <color indexed="63"/>
      </bottom>
    </border>
    <border>
      <left style="medium"/>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medium"/>
      <top style="hair"/>
      <bottom>
        <color indexed="63"/>
      </bottom>
    </border>
    <border>
      <left style="medium"/>
      <right style="hair"/>
      <top style="medium"/>
      <bottom style="medium"/>
    </border>
    <border>
      <left style="hair"/>
      <right>
        <color indexed="63"/>
      </right>
      <top style="medium"/>
      <bottom style="medium"/>
    </border>
    <border>
      <left style="hair"/>
      <right style="hair"/>
      <top style="medium"/>
      <bottom style="medium"/>
    </border>
    <border>
      <left style="hair"/>
      <right style="medium"/>
      <top style="medium"/>
      <bottom style="medium"/>
    </border>
    <border>
      <left>
        <color indexed="63"/>
      </left>
      <right style="hair"/>
      <top style="hair"/>
      <bottom style="hair"/>
    </border>
    <border>
      <left>
        <color indexed="63"/>
      </left>
      <right style="hair"/>
      <top style="medium"/>
      <bottom style="medium"/>
    </border>
    <border>
      <left style="medium"/>
      <right style="thin"/>
      <top style="medium"/>
      <bottom style="thin"/>
    </border>
    <border>
      <left style="medium"/>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medium"/>
      <right/>
      <top style="medium"/>
      <bottom style="medium"/>
    </border>
    <border>
      <left>
        <color indexed="63"/>
      </left>
      <right>
        <color indexed="63"/>
      </right>
      <top style="medium"/>
      <bottom style="medium"/>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hair"/>
      <top style="hair"/>
      <bottom style="hair"/>
    </border>
    <border>
      <left style="hair"/>
      <right/>
      <top/>
      <bottom style="hair"/>
    </border>
    <border>
      <left/>
      <right/>
      <top/>
      <bottom style="hair"/>
    </border>
    <border>
      <left/>
      <right style="hair"/>
      <top/>
      <bottom style="hair"/>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49" fillId="31" borderId="0" applyNumberFormat="0" applyBorder="0" applyAlignment="0" applyProtection="0"/>
    <xf numFmtId="0" fontId="11" fillId="32" borderId="4">
      <alignment horizontal="left" vertical="center" wrapText="1"/>
      <protection locked="0"/>
    </xf>
    <xf numFmtId="0" fontId="39" fillId="0" borderId="0">
      <alignment/>
      <protection/>
    </xf>
    <xf numFmtId="0" fontId="0" fillId="0" borderId="0">
      <alignment/>
      <protection/>
    </xf>
    <xf numFmtId="0" fontId="0" fillId="0" borderId="0">
      <alignment/>
      <protection/>
    </xf>
    <xf numFmtId="0" fontId="39" fillId="0" borderId="0">
      <alignment/>
      <protection/>
    </xf>
    <xf numFmtId="0" fontId="0" fillId="33"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0" fillId="21" borderId="6" applyNumberFormat="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57" fillId="0" borderId="10" applyNumberFormat="0" applyFill="0" applyAlignment="0" applyProtection="0"/>
    <xf numFmtId="171" fontId="0" fillId="0" borderId="0" applyFont="0" applyFill="0" applyBorder="0" applyAlignment="0" applyProtection="0"/>
    <xf numFmtId="171" fontId="0" fillId="0" borderId="0" applyFont="0" applyFill="0" applyBorder="0" applyAlignment="0" applyProtection="0"/>
  </cellStyleXfs>
  <cellXfs count="381">
    <xf numFmtId="0" fontId="0" fillId="0" borderId="0" xfId="0" applyAlignment="1">
      <alignment/>
    </xf>
    <xf numFmtId="0" fontId="2" fillId="0" borderId="0" xfId="0" applyFont="1" applyAlignment="1">
      <alignment/>
    </xf>
    <xf numFmtId="0" fontId="1" fillId="0" borderId="0" xfId="0" applyFont="1" applyAlignment="1">
      <alignment/>
    </xf>
    <xf numFmtId="188" fontId="0" fillId="0" borderId="0" xfId="0" applyNumberFormat="1" applyAlignment="1">
      <alignment/>
    </xf>
    <xf numFmtId="0" fontId="0" fillId="0" borderId="0" xfId="0" applyFont="1" applyAlignment="1">
      <alignment horizontal="center" vertical="top"/>
    </xf>
    <xf numFmtId="0" fontId="0" fillId="0" borderId="0" xfId="0" applyFont="1" applyAlignment="1">
      <alignment horizontal="center"/>
    </xf>
    <xf numFmtId="187" fontId="0" fillId="0" borderId="0" xfId="0" applyNumberFormat="1" applyFont="1" applyAlignment="1">
      <alignment/>
    </xf>
    <xf numFmtId="0" fontId="0" fillId="0" borderId="0" xfId="0" applyFont="1" applyAlignment="1">
      <alignment/>
    </xf>
    <xf numFmtId="0" fontId="1" fillId="0" borderId="0" xfId="0" applyFont="1" applyBorder="1" applyAlignment="1">
      <alignment/>
    </xf>
    <xf numFmtId="0" fontId="2" fillId="0" borderId="0" xfId="0" applyFont="1" applyBorder="1" applyAlignment="1">
      <alignment/>
    </xf>
    <xf numFmtId="188" fontId="2" fillId="0" borderId="0" xfId="0" applyNumberFormat="1" applyFont="1" applyAlignment="1">
      <alignment/>
    </xf>
    <xf numFmtId="188" fontId="5" fillId="0" borderId="0" xfId="0" applyNumberFormat="1" applyFont="1" applyAlignment="1">
      <alignment/>
    </xf>
    <xf numFmtId="188" fontId="1" fillId="0" borderId="11" xfId="0" applyNumberFormat="1" applyFont="1" applyBorder="1" applyAlignment="1">
      <alignment/>
    </xf>
    <xf numFmtId="188" fontId="1" fillId="0" borderId="12" xfId="0" applyNumberFormat="1" applyFont="1" applyBorder="1" applyAlignment="1">
      <alignment/>
    </xf>
    <xf numFmtId="0" fontId="3" fillId="0" borderId="13" xfId="0" applyFont="1" applyFill="1" applyBorder="1" applyAlignment="1">
      <alignment horizontal="left" vertical="top" wrapText="1"/>
    </xf>
    <xf numFmtId="4" fontId="3" fillId="0" borderId="13" xfId="0" applyNumberFormat="1" applyFont="1" applyFill="1" applyBorder="1" applyAlignment="1">
      <alignment horizontal="right" vertical="top"/>
    </xf>
    <xf numFmtId="0" fontId="1" fillId="0" borderId="13" xfId="0" applyFont="1" applyBorder="1" applyAlignment="1">
      <alignment/>
    </xf>
    <xf numFmtId="0" fontId="1" fillId="0" borderId="14" xfId="0" applyFont="1" applyBorder="1" applyAlignment="1">
      <alignment horizontal="center" vertical="top"/>
    </xf>
    <xf numFmtId="0" fontId="2" fillId="0" borderId="14" xfId="0" applyFont="1" applyBorder="1" applyAlignment="1">
      <alignment vertical="top"/>
    </xf>
    <xf numFmtId="0" fontId="1" fillId="0" borderId="14" xfId="0" applyFont="1" applyBorder="1" applyAlignment="1">
      <alignment vertical="top"/>
    </xf>
    <xf numFmtId="0" fontId="1" fillId="34" borderId="13" xfId="0" applyFont="1" applyFill="1" applyBorder="1" applyAlignment="1">
      <alignment/>
    </xf>
    <xf numFmtId="188" fontId="1" fillId="34" borderId="13" xfId="0" applyNumberFormat="1" applyFont="1" applyFill="1" applyBorder="1" applyAlignment="1">
      <alignment/>
    </xf>
    <xf numFmtId="188" fontId="2" fillId="0" borderId="13" xfId="0" applyNumberFormat="1" applyFont="1" applyBorder="1" applyAlignment="1">
      <alignment/>
    </xf>
    <xf numFmtId="188" fontId="2" fillId="0" borderId="15" xfId="0" applyNumberFormat="1" applyFont="1" applyBorder="1" applyAlignment="1">
      <alignment/>
    </xf>
    <xf numFmtId="0" fontId="2" fillId="0" borderId="16" xfId="0" applyFont="1" applyBorder="1" applyAlignment="1">
      <alignment horizontal="center" vertical="top"/>
    </xf>
    <xf numFmtId="0" fontId="2" fillId="0" borderId="17" xfId="0" applyFont="1" applyBorder="1" applyAlignment="1">
      <alignment/>
    </xf>
    <xf numFmtId="188" fontId="2" fillId="0" borderId="17" xfId="0" applyNumberFormat="1" applyFont="1" applyBorder="1" applyAlignment="1">
      <alignment/>
    </xf>
    <xf numFmtId="188" fontId="2" fillId="0" borderId="18" xfId="0" applyNumberFormat="1" applyFont="1" applyBorder="1" applyAlignment="1">
      <alignment/>
    </xf>
    <xf numFmtId="0" fontId="1" fillId="0" borderId="19" xfId="0" applyFont="1" applyBorder="1" applyAlignment="1">
      <alignment horizontal="center" vertical="top"/>
    </xf>
    <xf numFmtId="0" fontId="1" fillId="0" borderId="11" xfId="0" applyFont="1" applyBorder="1" applyAlignment="1">
      <alignment/>
    </xf>
    <xf numFmtId="0" fontId="1" fillId="0" borderId="11" xfId="0" applyFont="1" applyBorder="1" applyAlignment="1">
      <alignment horizontal="center"/>
    </xf>
    <xf numFmtId="0" fontId="1" fillId="0" borderId="13" xfId="0" applyFont="1" applyBorder="1" applyAlignment="1">
      <alignment horizontal="center"/>
    </xf>
    <xf numFmtId="188" fontId="1" fillId="0" borderId="13" xfId="0" applyNumberFormat="1" applyFont="1" applyBorder="1" applyAlignment="1">
      <alignment horizontal="left"/>
    </xf>
    <xf numFmtId="188" fontId="1" fillId="0" borderId="13" xfId="0" applyNumberFormat="1" applyFont="1" applyBorder="1" applyAlignment="1">
      <alignment horizontal="center" vertical="center" wrapText="1"/>
    </xf>
    <xf numFmtId="0" fontId="1" fillId="0" borderId="16" xfId="0" applyFont="1" applyBorder="1" applyAlignment="1">
      <alignment horizontal="center" vertical="top" wrapText="1"/>
    </xf>
    <xf numFmtId="188" fontId="1" fillId="0" borderId="17" xfId="0" applyNumberFormat="1" applyFont="1" applyBorder="1" applyAlignment="1">
      <alignment horizontal="center" vertical="center" wrapText="1"/>
    </xf>
    <xf numFmtId="188" fontId="7" fillId="0" borderId="17" xfId="0" applyNumberFormat="1" applyFont="1" applyBorder="1" applyAlignment="1">
      <alignment horizontal="center" vertical="center" wrapText="1"/>
    </xf>
    <xf numFmtId="188" fontId="1" fillId="0" borderId="18" xfId="0" applyNumberFormat="1" applyFont="1" applyBorder="1" applyAlignment="1">
      <alignment horizontal="center" vertical="center" wrapText="1"/>
    </xf>
    <xf numFmtId="188" fontId="1" fillId="0" borderId="20" xfId="0" applyNumberFormat="1" applyFont="1" applyBorder="1" applyAlignment="1">
      <alignment horizontal="left"/>
    </xf>
    <xf numFmtId="188" fontId="1" fillId="0" borderId="20" xfId="0" applyNumberFormat="1" applyFont="1" applyBorder="1" applyAlignment="1">
      <alignment/>
    </xf>
    <xf numFmtId="0" fontId="2" fillId="0" borderId="21" xfId="0" applyFont="1" applyBorder="1" applyAlignment="1">
      <alignment horizontal="center"/>
    </xf>
    <xf numFmtId="0" fontId="2" fillId="0" borderId="22" xfId="0" applyFont="1" applyBorder="1" applyAlignment="1">
      <alignment horizontal="center"/>
    </xf>
    <xf numFmtId="4" fontId="3" fillId="0" borderId="14" xfId="0" applyNumberFormat="1" applyFont="1" applyFill="1" applyBorder="1" applyAlignment="1">
      <alignment horizontal="right" vertical="top"/>
    </xf>
    <xf numFmtId="188" fontId="1" fillId="34" borderId="14" xfId="0" applyNumberFormat="1" applyFont="1" applyFill="1" applyBorder="1" applyAlignment="1">
      <alignment/>
    </xf>
    <xf numFmtId="188" fontId="2" fillId="0" borderId="14" xfId="0" applyNumberFormat="1" applyFont="1" applyBorder="1" applyAlignment="1">
      <alignment/>
    </xf>
    <xf numFmtId="188" fontId="2" fillId="0" borderId="16" xfId="0" applyNumberFormat="1" applyFont="1" applyBorder="1" applyAlignment="1">
      <alignment/>
    </xf>
    <xf numFmtId="188" fontId="1" fillId="0" borderId="19" xfId="0" applyNumberFormat="1" applyFont="1" applyBorder="1" applyAlignment="1">
      <alignment/>
    </xf>
    <xf numFmtId="188" fontId="1" fillId="0" borderId="23" xfId="0" applyNumberFormat="1" applyFont="1" applyBorder="1" applyAlignment="1">
      <alignment horizontal="left"/>
    </xf>
    <xf numFmtId="188" fontId="1" fillId="0" borderId="14" xfId="0" applyNumberFormat="1" applyFont="1" applyBorder="1" applyAlignment="1">
      <alignment horizontal="left"/>
    </xf>
    <xf numFmtId="188" fontId="1" fillId="0" borderId="16" xfId="0" applyNumberFormat="1" applyFont="1" applyBorder="1" applyAlignment="1">
      <alignment horizontal="center" vertical="center" wrapText="1"/>
    </xf>
    <xf numFmtId="9" fontId="3" fillId="0" borderId="13" xfId="60" applyFont="1" applyFill="1" applyBorder="1" applyAlignment="1">
      <alignment horizontal="right" vertical="top"/>
    </xf>
    <xf numFmtId="10" fontId="1" fillId="34" borderId="13" xfId="60" applyNumberFormat="1" applyFont="1" applyFill="1" applyBorder="1" applyAlignment="1">
      <alignment/>
    </xf>
    <xf numFmtId="10" fontId="1" fillId="34" borderId="15" xfId="60" applyNumberFormat="1" applyFont="1" applyFill="1" applyBorder="1" applyAlignment="1">
      <alignment/>
    </xf>
    <xf numFmtId="188" fontId="1" fillId="0" borderId="24" xfId="0" applyNumberFormat="1" applyFont="1" applyBorder="1" applyAlignment="1">
      <alignment/>
    </xf>
    <xf numFmtId="188" fontId="1" fillId="0" borderId="15" xfId="0" applyNumberFormat="1" applyFont="1" applyBorder="1" applyAlignment="1">
      <alignment horizontal="center" vertical="center" wrapText="1"/>
    </xf>
    <xf numFmtId="9" fontId="3" fillId="0" borderId="15" xfId="60" applyFont="1" applyFill="1" applyBorder="1" applyAlignment="1">
      <alignment horizontal="right" vertical="top"/>
    </xf>
    <xf numFmtId="4" fontId="3" fillId="0" borderId="15" xfId="0" applyNumberFormat="1" applyFont="1" applyFill="1" applyBorder="1" applyAlignment="1">
      <alignment horizontal="right" vertical="top"/>
    </xf>
    <xf numFmtId="0" fontId="8" fillId="0" borderId="13" xfId="0" applyFont="1" applyFill="1" applyBorder="1" applyAlignment="1">
      <alignment horizontal="right" vertical="top" wrapText="1"/>
    </xf>
    <xf numFmtId="2" fontId="8" fillId="0" borderId="13" xfId="0" applyNumberFormat="1" applyFont="1" applyFill="1" applyBorder="1" applyAlignment="1">
      <alignment horizontal="center" vertical="top"/>
    </xf>
    <xf numFmtId="188" fontId="2" fillId="0" borderId="25" xfId="0" applyNumberFormat="1" applyFont="1" applyBorder="1" applyAlignment="1">
      <alignment/>
    </xf>
    <xf numFmtId="188" fontId="1" fillId="34" borderId="21" xfId="0" applyNumberFormat="1" applyFont="1" applyFill="1" applyBorder="1" applyAlignment="1">
      <alignment horizontal="right"/>
    </xf>
    <xf numFmtId="0" fontId="2" fillId="0" borderId="0" xfId="0" applyFont="1" applyAlignment="1">
      <alignment horizontal="center" vertical="top"/>
    </xf>
    <xf numFmtId="0" fontId="1" fillId="0" borderId="26" xfId="0" applyFont="1" applyBorder="1" applyAlignment="1">
      <alignment horizontal="center"/>
    </xf>
    <xf numFmtId="0" fontId="1" fillId="0" borderId="20" xfId="0" applyFont="1" applyBorder="1" applyAlignment="1">
      <alignment horizontal="center"/>
    </xf>
    <xf numFmtId="0" fontId="2" fillId="0" borderId="20" xfId="0" applyFont="1" applyBorder="1" applyAlignment="1">
      <alignment horizontal="center"/>
    </xf>
    <xf numFmtId="188" fontId="1" fillId="34" borderId="20" xfId="0" applyNumberFormat="1" applyFont="1" applyFill="1" applyBorder="1" applyAlignment="1">
      <alignment horizontal="center"/>
    </xf>
    <xf numFmtId="0" fontId="2" fillId="0" borderId="27" xfId="0" applyFont="1" applyBorder="1" applyAlignment="1">
      <alignment horizontal="center"/>
    </xf>
    <xf numFmtId="4" fontId="2" fillId="0" borderId="15" xfId="0" applyNumberFormat="1" applyFont="1" applyFill="1" applyBorder="1" applyAlignment="1">
      <alignment horizontal="right" vertical="top"/>
    </xf>
    <xf numFmtId="0" fontId="1" fillId="0" borderId="22" xfId="0" applyFont="1" applyBorder="1" applyAlignment="1">
      <alignment vertical="center" wrapText="1"/>
    </xf>
    <xf numFmtId="0" fontId="1" fillId="0" borderId="25" xfId="0" applyFont="1" applyBorder="1" applyAlignment="1">
      <alignment horizontal="center"/>
    </xf>
    <xf numFmtId="0" fontId="1" fillId="0" borderId="28" xfId="0" applyFont="1" applyBorder="1" applyAlignment="1">
      <alignment horizontal="center"/>
    </xf>
    <xf numFmtId="0" fontId="2" fillId="0" borderId="29" xfId="0" applyFont="1" applyBorder="1" applyAlignment="1">
      <alignment vertical="top"/>
    </xf>
    <xf numFmtId="0" fontId="1" fillId="0" borderId="25" xfId="0" applyFont="1" applyBorder="1" applyAlignment="1">
      <alignment/>
    </xf>
    <xf numFmtId="0" fontId="2" fillId="0" borderId="30" xfId="0" applyFont="1" applyBorder="1" applyAlignment="1">
      <alignment horizontal="center"/>
    </xf>
    <xf numFmtId="0" fontId="2" fillId="0" borderId="31" xfId="0" applyFont="1" applyBorder="1" applyAlignment="1">
      <alignment horizontal="center"/>
    </xf>
    <xf numFmtId="188" fontId="2" fillId="0" borderId="29" xfId="0" applyNumberFormat="1" applyFont="1" applyBorder="1" applyAlignment="1">
      <alignment/>
    </xf>
    <xf numFmtId="188" fontId="1" fillId="0" borderId="13" xfId="0" applyNumberFormat="1" applyFont="1" applyFill="1" applyBorder="1" applyAlignment="1">
      <alignment/>
    </xf>
    <xf numFmtId="10" fontId="1" fillId="0" borderId="15" xfId="60" applyNumberFormat="1" applyFont="1" applyFill="1" applyBorder="1" applyAlignment="1">
      <alignment/>
    </xf>
    <xf numFmtId="0" fontId="2" fillId="0" borderId="14" xfId="0" applyFont="1" applyFill="1" applyBorder="1" applyAlignment="1">
      <alignment vertical="top"/>
    </xf>
    <xf numFmtId="0" fontId="1" fillId="0" borderId="13" xfId="0" applyFont="1" applyFill="1" applyBorder="1" applyAlignment="1">
      <alignment/>
    </xf>
    <xf numFmtId="0" fontId="2" fillId="0" borderId="21" xfId="0" applyFont="1" applyFill="1" applyBorder="1" applyAlignment="1">
      <alignment horizontal="center"/>
    </xf>
    <xf numFmtId="0" fontId="2" fillId="0" borderId="20" xfId="0" applyFont="1" applyFill="1" applyBorder="1" applyAlignment="1">
      <alignment horizontal="center"/>
    </xf>
    <xf numFmtId="188" fontId="2" fillId="0" borderId="14" xfId="0" applyNumberFormat="1" applyFont="1" applyFill="1" applyBorder="1" applyAlignment="1">
      <alignment/>
    </xf>
    <xf numFmtId="188" fontId="2" fillId="0" borderId="13" xfId="0" applyNumberFormat="1" applyFont="1" applyFill="1" applyBorder="1" applyAlignment="1">
      <alignment/>
    </xf>
    <xf numFmtId="0" fontId="2" fillId="0" borderId="0" xfId="0" applyFont="1" applyFill="1" applyAlignment="1">
      <alignment/>
    </xf>
    <xf numFmtId="188" fontId="2" fillId="0" borderId="0" xfId="0" applyNumberFormat="1" applyFont="1" applyFill="1" applyAlignment="1">
      <alignment/>
    </xf>
    <xf numFmtId="188" fontId="1" fillId="0" borderId="25" xfId="0" applyNumberFormat="1" applyFont="1" applyFill="1" applyBorder="1" applyAlignment="1">
      <alignment/>
    </xf>
    <xf numFmtId="10" fontId="1" fillId="0" borderId="32" xfId="60" applyNumberFormat="1" applyFont="1" applyFill="1" applyBorder="1" applyAlignment="1">
      <alignment/>
    </xf>
    <xf numFmtId="188" fontId="1" fillId="0" borderId="29" xfId="0" applyNumberFormat="1" applyFont="1" applyBorder="1" applyAlignment="1">
      <alignment/>
    </xf>
    <xf numFmtId="2" fontId="58" fillId="0" borderId="13" xfId="0" applyNumberFormat="1" applyFont="1" applyFill="1" applyBorder="1" applyAlignment="1">
      <alignment horizontal="center" vertical="top"/>
    </xf>
    <xf numFmtId="2" fontId="59" fillId="0" borderId="13" xfId="0" applyNumberFormat="1" applyFont="1" applyFill="1" applyBorder="1" applyAlignment="1">
      <alignment horizontal="center" vertical="top"/>
    </xf>
    <xf numFmtId="0" fontId="0" fillId="0" borderId="0" xfId="0" applyBorder="1" applyAlignment="1">
      <alignment/>
    </xf>
    <xf numFmtId="0" fontId="0" fillId="0" borderId="0" xfId="0" applyFont="1" applyBorder="1" applyAlignment="1">
      <alignment horizontal="center" vertical="top"/>
    </xf>
    <xf numFmtId="188" fontId="2" fillId="0" borderId="14" xfId="0" applyNumberFormat="1" applyFont="1" applyBorder="1" applyAlignment="1">
      <alignment vertical="center" wrapText="1"/>
    </xf>
    <xf numFmtId="188" fontId="2" fillId="0" borderId="13" xfId="0" applyNumberFormat="1" applyFont="1" applyBorder="1" applyAlignment="1">
      <alignment vertical="center" wrapText="1"/>
    </xf>
    <xf numFmtId="188" fontId="1" fillId="0" borderId="22" xfId="0" applyNumberFormat="1" applyFont="1" applyBorder="1" applyAlignment="1">
      <alignment horizontal="center" vertical="center" wrapText="1"/>
    </xf>
    <xf numFmtId="4" fontId="3" fillId="0" borderId="21" xfId="0" applyNumberFormat="1" applyFont="1" applyFill="1" applyBorder="1" applyAlignment="1">
      <alignment horizontal="right" vertical="top"/>
    </xf>
    <xf numFmtId="188" fontId="2" fillId="0" borderId="0" xfId="0" applyNumberFormat="1" applyFont="1" applyAlignment="1">
      <alignment horizontal="centerContinuous"/>
    </xf>
    <xf numFmtId="188" fontId="2" fillId="0" borderId="21" xfId="0" applyNumberFormat="1" applyFont="1" applyBorder="1" applyAlignment="1">
      <alignment/>
    </xf>
    <xf numFmtId="0" fontId="1" fillId="0" borderId="14" xfId="0" applyFont="1" applyBorder="1" applyAlignment="1">
      <alignment horizontal="center" vertical="center"/>
    </xf>
    <xf numFmtId="0" fontId="3" fillId="0" borderId="13" xfId="0" applyFont="1" applyFill="1" applyBorder="1" applyAlignment="1">
      <alignment horizontal="left" vertical="center" wrapText="1"/>
    </xf>
    <xf numFmtId="4" fontId="3" fillId="0" borderId="13" xfId="0" applyNumberFormat="1" applyFont="1" applyFill="1" applyBorder="1" applyAlignment="1">
      <alignment horizontal="right" vertical="center"/>
    </xf>
    <xf numFmtId="4" fontId="2" fillId="0" borderId="21" xfId="0" applyNumberFormat="1" applyFont="1" applyFill="1" applyBorder="1" applyAlignment="1">
      <alignment horizontal="right" vertical="center"/>
    </xf>
    <xf numFmtId="4" fontId="2" fillId="0" borderId="15" xfId="0" applyNumberFormat="1" applyFont="1" applyFill="1" applyBorder="1" applyAlignment="1">
      <alignment horizontal="right" vertical="center"/>
    </xf>
    <xf numFmtId="10" fontId="3" fillId="0" borderId="13" xfId="60" applyNumberFormat="1" applyFont="1" applyFill="1" applyBorder="1" applyAlignment="1">
      <alignment horizontal="right" vertical="center"/>
    </xf>
    <xf numFmtId="10" fontId="2" fillId="0" borderId="15" xfId="60" applyNumberFormat="1" applyFont="1" applyFill="1" applyBorder="1" applyAlignment="1">
      <alignment horizontal="right" vertical="center"/>
    </xf>
    <xf numFmtId="0" fontId="2" fillId="0" borderId="0" xfId="0" applyFont="1" applyBorder="1" applyAlignment="1">
      <alignment vertical="center"/>
    </xf>
    <xf numFmtId="10" fontId="2" fillId="0" borderId="0" xfId="60" applyNumberFormat="1" applyFont="1" applyAlignment="1">
      <alignment vertical="center"/>
    </xf>
    <xf numFmtId="0" fontId="1" fillId="35" borderId="14" xfId="0" applyFont="1" applyFill="1" applyBorder="1" applyAlignment="1">
      <alignment horizontal="center" vertical="top"/>
    </xf>
    <xf numFmtId="0" fontId="3" fillId="35" borderId="13" xfId="0" applyFont="1" applyFill="1" applyBorder="1" applyAlignment="1">
      <alignment horizontal="left" vertical="top" wrapText="1"/>
    </xf>
    <xf numFmtId="4" fontId="3" fillId="35" borderId="13" xfId="0" applyNumberFormat="1" applyFont="1" applyFill="1" applyBorder="1" applyAlignment="1">
      <alignment horizontal="right" vertical="top"/>
    </xf>
    <xf numFmtId="4" fontId="2" fillId="35" borderId="21" xfId="0" applyNumberFormat="1" applyFont="1" applyFill="1" applyBorder="1" applyAlignment="1">
      <alignment horizontal="right" vertical="top"/>
    </xf>
    <xf numFmtId="4" fontId="2" fillId="35" borderId="15" xfId="0" applyNumberFormat="1" applyFont="1" applyFill="1" applyBorder="1" applyAlignment="1">
      <alignment horizontal="right" vertical="top"/>
    </xf>
    <xf numFmtId="188" fontId="2" fillId="35" borderId="14" xfId="0" applyNumberFormat="1" applyFont="1" applyFill="1" applyBorder="1" applyAlignment="1">
      <alignment vertical="center" wrapText="1"/>
    </xf>
    <xf numFmtId="10" fontId="2" fillId="35" borderId="13" xfId="60" applyNumberFormat="1" applyFont="1" applyFill="1" applyBorder="1" applyAlignment="1">
      <alignment horizontal="right" vertical="top"/>
    </xf>
    <xf numFmtId="188" fontId="2" fillId="35" borderId="13" xfId="0" applyNumberFormat="1" applyFont="1" applyFill="1" applyBorder="1" applyAlignment="1">
      <alignment vertical="center" wrapText="1"/>
    </xf>
    <xf numFmtId="10" fontId="2" fillId="35" borderId="15" xfId="60" applyNumberFormat="1" applyFont="1" applyFill="1" applyBorder="1" applyAlignment="1">
      <alignment horizontal="right" vertical="top"/>
    </xf>
    <xf numFmtId="0" fontId="1" fillId="35" borderId="0" xfId="0" applyFont="1" applyFill="1" applyBorder="1" applyAlignment="1">
      <alignment/>
    </xf>
    <xf numFmtId="10" fontId="3" fillId="35" borderId="13" xfId="60" applyNumberFormat="1" applyFont="1" applyFill="1" applyBorder="1" applyAlignment="1">
      <alignment horizontal="right" vertical="top"/>
    </xf>
    <xf numFmtId="0" fontId="2" fillId="35" borderId="0" xfId="0" applyFont="1" applyFill="1" applyBorder="1" applyAlignment="1">
      <alignment/>
    </xf>
    <xf numFmtId="0" fontId="1" fillId="0" borderId="33" xfId="0" applyFont="1" applyBorder="1" applyAlignment="1">
      <alignment horizontal="center" vertical="top" wrapText="1"/>
    </xf>
    <xf numFmtId="0" fontId="1" fillId="0" borderId="34" xfId="0" applyFont="1" applyBorder="1" applyAlignment="1">
      <alignment vertical="center" wrapText="1"/>
    </xf>
    <xf numFmtId="188" fontId="1" fillId="0" borderId="35" xfId="0" applyNumberFormat="1" applyFont="1" applyBorder="1" applyAlignment="1">
      <alignment horizontal="center" vertical="center" wrapText="1"/>
    </xf>
    <xf numFmtId="188" fontId="1" fillId="0" borderId="34" xfId="0" applyNumberFormat="1" applyFont="1" applyBorder="1" applyAlignment="1">
      <alignment horizontal="center" vertical="center" wrapText="1"/>
    </xf>
    <xf numFmtId="188" fontId="1" fillId="0" borderId="36" xfId="0" applyNumberFormat="1" applyFont="1" applyBorder="1" applyAlignment="1">
      <alignment horizontal="center" vertical="center" wrapText="1"/>
    </xf>
    <xf numFmtId="188" fontId="1" fillId="0" borderId="33" xfId="0" applyNumberFormat="1" applyFont="1" applyBorder="1" applyAlignment="1">
      <alignment horizontal="center" vertical="center" wrapText="1"/>
    </xf>
    <xf numFmtId="188" fontId="7" fillId="0" borderId="35" xfId="0" applyNumberFormat="1" applyFont="1" applyBorder="1" applyAlignment="1">
      <alignment horizontal="center" vertical="center" wrapText="1"/>
    </xf>
    <xf numFmtId="188" fontId="10" fillId="0" borderId="0" xfId="0" applyNumberFormat="1" applyFont="1" applyFill="1" applyBorder="1" applyAlignment="1">
      <alignment horizontal="right"/>
    </xf>
    <xf numFmtId="0" fontId="60" fillId="0" borderId="0" xfId="0" applyFont="1" applyBorder="1" applyAlignment="1">
      <alignment horizontal="left"/>
    </xf>
    <xf numFmtId="0" fontId="2" fillId="0" borderId="37" xfId="0" applyFont="1" applyFill="1" applyBorder="1" applyAlignment="1">
      <alignment horizontal="left" vertical="top" wrapText="1"/>
    </xf>
    <xf numFmtId="0" fontId="1" fillId="0" borderId="37" xfId="0" applyFont="1" applyFill="1" applyBorder="1" applyAlignment="1">
      <alignment horizontal="left" vertical="top" wrapText="1"/>
    </xf>
    <xf numFmtId="4" fontId="2" fillId="36" borderId="13" xfId="0" applyNumberFormat="1" applyFont="1" applyFill="1" applyBorder="1" applyAlignment="1">
      <alignment horizontal="right" vertical="top"/>
    </xf>
    <xf numFmtId="0" fontId="1" fillId="23" borderId="33" xfId="0" applyFont="1" applyFill="1" applyBorder="1" applyAlignment="1">
      <alignment horizontal="center" vertical="top" wrapText="1"/>
    </xf>
    <xf numFmtId="0" fontId="4" fillId="23" borderId="38" xfId="0" applyFont="1" applyFill="1" applyBorder="1" applyAlignment="1">
      <alignment horizontal="left" vertical="top" wrapText="1"/>
    </xf>
    <xf numFmtId="0" fontId="6" fillId="0" borderId="0" xfId="0" applyFont="1" applyBorder="1" applyAlignment="1">
      <alignment horizontal="left" vertical="top"/>
    </xf>
    <xf numFmtId="0" fontId="11" fillId="0" borderId="0" xfId="0" applyFont="1" applyBorder="1" applyAlignment="1">
      <alignment horizontal="left" vertical="top"/>
    </xf>
    <xf numFmtId="0" fontId="1" fillId="0" borderId="39" xfId="0" applyFont="1" applyBorder="1" applyAlignment="1">
      <alignment horizontal="center" vertical="top"/>
    </xf>
    <xf numFmtId="0" fontId="1" fillId="0" borderId="40" xfId="0" applyFont="1" applyBorder="1" applyAlignment="1">
      <alignment horizontal="center" vertical="top"/>
    </xf>
    <xf numFmtId="188" fontId="10" fillId="0" borderId="0" xfId="0" applyNumberFormat="1" applyFont="1" applyBorder="1" applyAlignment="1">
      <alignment horizontal="right"/>
    </xf>
    <xf numFmtId="0" fontId="14" fillId="0" borderId="41" xfId="0" applyFont="1" applyBorder="1" applyAlignment="1">
      <alignment horizontal="left"/>
    </xf>
    <xf numFmtId="187" fontId="10" fillId="0" borderId="41" xfId="0" applyNumberFormat="1" applyFont="1" applyBorder="1" applyAlignment="1">
      <alignment/>
    </xf>
    <xf numFmtId="188" fontId="10" fillId="0" borderId="41" xfId="0" applyNumberFormat="1" applyFont="1" applyBorder="1" applyAlignment="1">
      <alignment/>
    </xf>
    <xf numFmtId="188" fontId="10" fillId="0" borderId="0" xfId="0" applyNumberFormat="1" applyFont="1" applyBorder="1" applyAlignment="1">
      <alignment/>
    </xf>
    <xf numFmtId="188" fontId="10" fillId="0" borderId="41" xfId="0" applyNumberFormat="1" applyFont="1" applyFill="1" applyBorder="1" applyAlignment="1">
      <alignment horizontal="right"/>
    </xf>
    <xf numFmtId="188" fontId="10" fillId="0" borderId="41" xfId="0" applyNumberFormat="1" applyFont="1" applyFill="1" applyBorder="1" applyAlignment="1">
      <alignment/>
    </xf>
    <xf numFmtId="0" fontId="2" fillId="0" borderId="0" xfId="0" applyFont="1" applyFill="1" applyAlignment="1">
      <alignment vertical="top"/>
    </xf>
    <xf numFmtId="0" fontId="10" fillId="0" borderId="0" xfId="0" applyFont="1" applyBorder="1" applyAlignment="1">
      <alignment horizontal="right"/>
    </xf>
    <xf numFmtId="0" fontId="14" fillId="0" borderId="42" xfId="0" applyFont="1" applyBorder="1" applyAlignment="1">
      <alignment horizontal="left"/>
    </xf>
    <xf numFmtId="206" fontId="10" fillId="0" borderId="42" xfId="0" applyNumberFormat="1" applyFont="1" applyBorder="1" applyAlignment="1">
      <alignment/>
    </xf>
    <xf numFmtId="188" fontId="10" fillId="0" borderId="42" xfId="0" applyNumberFormat="1" applyFont="1" applyBorder="1" applyAlignment="1">
      <alignment/>
    </xf>
    <xf numFmtId="188" fontId="10" fillId="0" borderId="0" xfId="0" applyNumberFormat="1" applyFont="1" applyFill="1" applyBorder="1" applyAlignment="1">
      <alignment/>
    </xf>
    <xf numFmtId="188" fontId="10" fillId="0" borderId="0" xfId="0" applyNumberFormat="1" applyFont="1" applyFill="1" applyBorder="1" applyAlignment="1">
      <alignment horizontal="left" vertical="center"/>
    </xf>
    <xf numFmtId="0" fontId="10" fillId="0" borderId="42" xfId="0" applyFont="1" applyBorder="1" applyAlignment="1">
      <alignment horizontal="center"/>
    </xf>
    <xf numFmtId="187" fontId="10" fillId="0" borderId="42" xfId="0" applyNumberFormat="1" applyFont="1" applyBorder="1" applyAlignment="1">
      <alignment/>
    </xf>
    <xf numFmtId="49" fontId="0" fillId="0" borderId="0" xfId="0" applyNumberFormat="1" applyFont="1" applyBorder="1" applyAlignment="1">
      <alignment vertical="top"/>
    </xf>
    <xf numFmtId="187" fontId="0" fillId="0" borderId="0" xfId="0" applyNumberFormat="1" applyFont="1" applyBorder="1" applyAlignment="1">
      <alignment horizontal="right" vertical="top"/>
    </xf>
    <xf numFmtId="188" fontId="0" fillId="0" borderId="0" xfId="0" applyNumberFormat="1" applyBorder="1" applyAlignment="1">
      <alignment vertical="top"/>
    </xf>
    <xf numFmtId="188" fontId="0" fillId="0" borderId="0" xfId="0" applyNumberFormat="1" applyBorder="1" applyAlignment="1">
      <alignment horizontal="right" vertical="top"/>
    </xf>
    <xf numFmtId="188" fontId="0" fillId="0" borderId="0" xfId="0" applyNumberFormat="1" applyFont="1" applyBorder="1" applyAlignment="1">
      <alignment vertical="top"/>
    </xf>
    <xf numFmtId="188" fontId="0" fillId="0" borderId="0" xfId="0" applyNumberFormat="1" applyFont="1" applyBorder="1" applyAlignment="1">
      <alignment horizontal="right" vertical="top"/>
    </xf>
    <xf numFmtId="49" fontId="0" fillId="0" borderId="0" xfId="0" applyNumberFormat="1" applyFont="1" applyBorder="1" applyAlignment="1">
      <alignment horizontal="left" vertical="top"/>
    </xf>
    <xf numFmtId="0" fontId="0" fillId="0" borderId="0" xfId="0" applyFont="1" applyBorder="1" applyAlignment="1">
      <alignment vertical="top"/>
    </xf>
    <xf numFmtId="187" fontId="0" fillId="0" borderId="0" xfId="0" applyNumberFormat="1" applyFont="1" applyBorder="1" applyAlignment="1">
      <alignment vertical="top"/>
    </xf>
    <xf numFmtId="0" fontId="1" fillId="0" borderId="43" xfId="0" applyFont="1" applyBorder="1" applyAlignment="1">
      <alignment vertical="top"/>
    </xf>
    <xf numFmtId="0" fontId="1" fillId="0" borderId="43" xfId="0" applyFont="1" applyBorder="1" applyAlignment="1">
      <alignment horizontal="center" vertical="top"/>
    </xf>
    <xf numFmtId="187" fontId="1" fillId="0" borderId="43" xfId="0" applyNumberFormat="1" applyFont="1" applyBorder="1" applyAlignment="1">
      <alignment vertical="top"/>
    </xf>
    <xf numFmtId="188" fontId="1" fillId="0" borderId="43" xfId="0" applyNumberFormat="1" applyFont="1" applyBorder="1" applyAlignment="1">
      <alignment vertical="top"/>
    </xf>
    <xf numFmtId="188" fontId="1" fillId="0" borderId="43" xfId="0" applyNumberFormat="1" applyFont="1" applyBorder="1" applyAlignment="1">
      <alignment horizontal="right" vertical="top"/>
    </xf>
    <xf numFmtId="188" fontId="1" fillId="0" borderId="44" xfId="0" applyNumberFormat="1" applyFont="1" applyBorder="1" applyAlignment="1">
      <alignment vertical="top"/>
    </xf>
    <xf numFmtId="0" fontId="1" fillId="0" borderId="45" xfId="0" applyFont="1" applyBorder="1" applyAlignment="1">
      <alignment vertical="top"/>
    </xf>
    <xf numFmtId="0" fontId="1" fillId="0" borderId="45" xfId="0" applyFont="1" applyBorder="1" applyAlignment="1">
      <alignment horizontal="center" vertical="top"/>
    </xf>
    <xf numFmtId="187" fontId="1" fillId="0" borderId="45" xfId="0" applyNumberFormat="1" applyFont="1" applyBorder="1" applyAlignment="1">
      <alignment vertical="top"/>
    </xf>
    <xf numFmtId="188" fontId="1" fillId="0" borderId="46" xfId="0" applyNumberFormat="1" applyFont="1" applyBorder="1" applyAlignment="1">
      <alignment vertical="top"/>
    </xf>
    <xf numFmtId="188" fontId="1" fillId="0" borderId="42" xfId="0" applyNumberFormat="1" applyFont="1" applyBorder="1" applyAlignment="1">
      <alignment vertical="top"/>
    </xf>
    <xf numFmtId="188" fontId="1" fillId="0" borderId="47" xfId="0" applyNumberFormat="1" applyFont="1" applyBorder="1" applyAlignment="1">
      <alignment horizontal="right" vertical="top"/>
    </xf>
    <xf numFmtId="188" fontId="1" fillId="0" borderId="48" xfId="0" applyNumberFormat="1" applyFont="1" applyBorder="1" applyAlignment="1">
      <alignment vertical="top"/>
    </xf>
    <xf numFmtId="0" fontId="1" fillId="0" borderId="49" xfId="0" applyFont="1" applyBorder="1" applyAlignment="1">
      <alignment vertical="top" wrapText="1"/>
    </xf>
    <xf numFmtId="0" fontId="1" fillId="0" borderId="49" xfId="0" applyFont="1" applyBorder="1" applyAlignment="1">
      <alignment horizontal="center" vertical="top" wrapText="1"/>
    </xf>
    <xf numFmtId="187" fontId="1" fillId="0" borderId="49" xfId="0" applyNumberFormat="1" applyFont="1" applyBorder="1" applyAlignment="1">
      <alignment horizontal="center" vertical="top" wrapText="1"/>
    </xf>
    <xf numFmtId="188" fontId="1" fillId="0" borderId="49" xfId="0" applyNumberFormat="1" applyFont="1" applyBorder="1" applyAlignment="1">
      <alignment horizontal="center" vertical="top" wrapText="1"/>
    </xf>
    <xf numFmtId="188" fontId="1" fillId="0" borderId="50" xfId="0" applyNumberFormat="1" applyFont="1" applyBorder="1" applyAlignment="1">
      <alignment horizontal="center" vertical="top" wrapText="1"/>
    </xf>
    <xf numFmtId="0" fontId="1" fillId="34" borderId="33" xfId="0" applyFont="1" applyFill="1" applyBorder="1" applyAlignment="1">
      <alignment horizontal="center" vertical="top"/>
    </xf>
    <xf numFmtId="0" fontId="1" fillId="34" borderId="35" xfId="0" applyFont="1" applyFill="1" applyBorder="1" applyAlignment="1">
      <alignment vertical="top"/>
    </xf>
    <xf numFmtId="0" fontId="1" fillId="34" borderId="36" xfId="0" applyFont="1" applyFill="1" applyBorder="1" applyAlignment="1">
      <alignment vertical="top"/>
    </xf>
    <xf numFmtId="0" fontId="1" fillId="23" borderId="35" xfId="0" applyFont="1" applyFill="1" applyBorder="1" applyAlignment="1">
      <alignment horizontal="center" vertical="top" wrapText="1"/>
    </xf>
    <xf numFmtId="187" fontId="1" fillId="23" borderId="35" xfId="0" applyNumberFormat="1" applyFont="1" applyFill="1" applyBorder="1" applyAlignment="1">
      <alignment vertical="top" wrapText="1"/>
    </xf>
    <xf numFmtId="188" fontId="1" fillId="23" borderId="35" xfId="0" applyNumberFormat="1" applyFont="1" applyFill="1" applyBorder="1" applyAlignment="1">
      <alignment vertical="top" wrapText="1"/>
    </xf>
    <xf numFmtId="188" fontId="1" fillId="23" borderId="35" xfId="0" applyNumberFormat="1" applyFont="1" applyFill="1" applyBorder="1" applyAlignment="1">
      <alignment vertical="top"/>
    </xf>
    <xf numFmtId="188" fontId="1" fillId="23" borderId="35" xfId="0" applyNumberFormat="1" applyFont="1" applyFill="1" applyBorder="1" applyAlignment="1">
      <alignment horizontal="right" vertical="top"/>
    </xf>
    <xf numFmtId="188" fontId="1" fillId="23" borderId="36" xfId="0" applyNumberFormat="1" applyFont="1" applyFill="1" applyBorder="1" applyAlignment="1">
      <alignment vertical="top"/>
    </xf>
    <xf numFmtId="0" fontId="2" fillId="0" borderId="0" xfId="0" applyFont="1" applyAlignment="1">
      <alignment vertical="top"/>
    </xf>
    <xf numFmtId="187" fontId="2" fillId="0" borderId="0" xfId="0" applyNumberFormat="1" applyFont="1" applyAlignment="1">
      <alignment vertical="top"/>
    </xf>
    <xf numFmtId="188" fontId="2" fillId="0" borderId="0" xfId="0" applyNumberFormat="1" applyFont="1" applyAlignment="1">
      <alignment vertical="top"/>
    </xf>
    <xf numFmtId="2" fontId="2" fillId="0" borderId="0" xfId="0" applyNumberFormat="1" applyFont="1" applyAlignment="1">
      <alignment vertical="top"/>
    </xf>
    <xf numFmtId="188" fontId="2" fillId="0" borderId="0" xfId="0" applyNumberFormat="1" applyFont="1" applyAlignment="1">
      <alignment horizontal="right" vertical="top"/>
    </xf>
    <xf numFmtId="188" fontId="0" fillId="0" borderId="0" xfId="0" applyNumberFormat="1" applyFill="1" applyBorder="1" applyAlignment="1">
      <alignment vertical="top"/>
    </xf>
    <xf numFmtId="188" fontId="10" fillId="0" borderId="0" xfId="0" applyNumberFormat="1" applyFont="1" applyFill="1" applyBorder="1" applyAlignment="1">
      <alignment horizontal="right" vertical="top"/>
    </xf>
    <xf numFmtId="188" fontId="10" fillId="0" borderId="0" xfId="0" applyNumberFormat="1" applyFont="1" applyBorder="1" applyAlignment="1">
      <alignment horizontal="right" vertical="top"/>
    </xf>
    <xf numFmtId="0" fontId="14" fillId="0" borderId="41" xfId="0" applyFont="1" applyBorder="1" applyAlignment="1">
      <alignment horizontal="left" vertical="top"/>
    </xf>
    <xf numFmtId="187" fontId="10" fillId="0" borderId="41" xfId="0" applyNumberFormat="1" applyFont="1" applyBorder="1" applyAlignment="1">
      <alignment vertical="top"/>
    </xf>
    <xf numFmtId="188" fontId="10" fillId="0" borderId="41" xfId="0" applyNumberFormat="1" applyFont="1" applyBorder="1" applyAlignment="1">
      <alignment vertical="top"/>
    </xf>
    <xf numFmtId="188" fontId="10" fillId="0" borderId="0" xfId="0" applyNumberFormat="1" applyFont="1" applyBorder="1" applyAlignment="1">
      <alignment vertical="top"/>
    </xf>
    <xf numFmtId="188" fontId="10" fillId="0" borderId="41" xfId="0" applyNumberFormat="1" applyFont="1" applyFill="1" applyBorder="1" applyAlignment="1">
      <alignment horizontal="right" vertical="top"/>
    </xf>
    <xf numFmtId="188" fontId="10" fillId="0" borderId="41" xfId="0" applyNumberFormat="1" applyFont="1" applyFill="1" applyBorder="1" applyAlignment="1">
      <alignment vertical="top"/>
    </xf>
    <xf numFmtId="0" fontId="10" fillId="0" borderId="0" xfId="0" applyFont="1" applyBorder="1" applyAlignment="1">
      <alignment horizontal="right" vertical="top"/>
    </xf>
    <xf numFmtId="0" fontId="14" fillId="0" borderId="42" xfId="0" applyFont="1" applyBorder="1" applyAlignment="1">
      <alignment horizontal="left" vertical="top"/>
    </xf>
    <xf numFmtId="206" fontId="10" fillId="0" borderId="42" xfId="0" applyNumberFormat="1" applyFont="1" applyBorder="1" applyAlignment="1">
      <alignment vertical="top"/>
    </xf>
    <xf numFmtId="188" fontId="10" fillId="0" borderId="42" xfId="0" applyNumberFormat="1" applyFont="1" applyBorder="1" applyAlignment="1">
      <alignment vertical="top"/>
    </xf>
    <xf numFmtId="188" fontId="10" fillId="0" borderId="0" xfId="0" applyNumberFormat="1" applyFont="1" applyFill="1" applyBorder="1" applyAlignment="1">
      <alignment vertical="top"/>
    </xf>
    <xf numFmtId="188" fontId="10" fillId="0" borderId="0" xfId="0" applyNumberFormat="1" applyFont="1" applyFill="1" applyBorder="1" applyAlignment="1">
      <alignment horizontal="left" vertical="top"/>
    </xf>
    <xf numFmtId="0" fontId="10" fillId="0" borderId="42" xfId="0" applyFont="1" applyBorder="1" applyAlignment="1">
      <alignment horizontal="center" vertical="top"/>
    </xf>
    <xf numFmtId="187" fontId="10" fillId="0" borderId="42" xfId="0" applyNumberFormat="1" applyFont="1" applyBorder="1" applyAlignment="1">
      <alignment vertical="top"/>
    </xf>
    <xf numFmtId="0" fontId="0" fillId="0" borderId="0" xfId="0" applyBorder="1" applyAlignment="1">
      <alignment vertical="top"/>
    </xf>
    <xf numFmtId="201" fontId="2" fillId="0" borderId="0" xfId="0" applyNumberFormat="1" applyFont="1" applyBorder="1" applyAlignment="1">
      <alignment vertical="top"/>
    </xf>
    <xf numFmtId="188" fontId="1" fillId="0" borderId="0" xfId="0" applyNumberFormat="1" applyFont="1" applyFill="1" applyBorder="1" applyAlignment="1">
      <alignment horizontal="right" vertical="top"/>
    </xf>
    <xf numFmtId="0" fontId="13" fillId="0" borderId="0" xfId="0" applyFont="1" applyBorder="1" applyAlignment="1">
      <alignment horizontal="center" vertical="top"/>
    </xf>
    <xf numFmtId="0" fontId="14" fillId="0" borderId="0" xfId="0" applyFont="1" applyBorder="1" applyAlignment="1">
      <alignment horizontal="left" vertical="top"/>
    </xf>
    <xf numFmtId="0" fontId="10" fillId="0" borderId="0" xfId="0" applyFont="1" applyBorder="1" applyAlignment="1">
      <alignment vertical="top"/>
    </xf>
    <xf numFmtId="0" fontId="10" fillId="0" borderId="0" xfId="0" applyFont="1" applyBorder="1" applyAlignment="1">
      <alignment horizontal="center" vertical="top"/>
    </xf>
    <xf numFmtId="187" fontId="10" fillId="0" borderId="0" xfId="0" applyNumberFormat="1" applyFont="1" applyBorder="1" applyAlignment="1">
      <alignment horizontal="right" vertical="top"/>
    </xf>
    <xf numFmtId="0" fontId="10" fillId="0" borderId="0" xfId="0" applyFont="1" applyBorder="1" applyAlignment="1">
      <alignment/>
    </xf>
    <xf numFmtId="0" fontId="13" fillId="0" borderId="0" xfId="0" applyFont="1" applyBorder="1" applyAlignment="1">
      <alignment horizontal="left" vertical="top"/>
    </xf>
    <xf numFmtId="0" fontId="0" fillId="0" borderId="0" xfId="0" applyFont="1" applyAlignment="1">
      <alignment wrapText="1"/>
    </xf>
    <xf numFmtId="0" fontId="0" fillId="0" borderId="0" xfId="0" applyFont="1" applyAlignment="1">
      <alignment/>
    </xf>
    <xf numFmtId="0" fontId="2" fillId="0" borderId="0" xfId="0" applyFont="1" applyBorder="1" applyAlignment="1">
      <alignment horizontal="center" vertical="top"/>
    </xf>
    <xf numFmtId="0" fontId="2" fillId="0" borderId="0" xfId="0" applyFont="1" applyBorder="1" applyAlignment="1">
      <alignment horizontal="center"/>
    </xf>
    <xf numFmtId="188" fontId="2" fillId="0" borderId="0" xfId="0" applyNumberFormat="1" applyFont="1" applyBorder="1" applyAlignment="1">
      <alignment/>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4" fontId="2" fillId="0" borderId="13" xfId="0" applyNumberFormat="1" applyFont="1" applyFill="1" applyBorder="1" applyAlignment="1">
      <alignment horizontal="center" vertical="center"/>
    </xf>
    <xf numFmtId="4" fontId="3" fillId="0" borderId="13" xfId="0" applyNumberFormat="1" applyFont="1" applyFill="1" applyBorder="1" applyAlignment="1">
      <alignment horizontal="center" vertical="center"/>
    </xf>
    <xf numFmtId="4" fontId="2" fillId="0" borderId="15" xfId="0" applyNumberFormat="1" applyFont="1" applyFill="1" applyBorder="1" applyAlignment="1">
      <alignment horizontal="center" vertical="center"/>
    </xf>
    <xf numFmtId="0" fontId="1" fillId="0" borderId="14" xfId="0" applyFont="1" applyFill="1" applyBorder="1" applyAlignment="1">
      <alignment horizontal="center" vertical="center"/>
    </xf>
    <xf numFmtId="4" fontId="1" fillId="34" borderId="13" xfId="0" applyNumberFormat="1" applyFont="1" applyFill="1" applyBorder="1" applyAlignment="1">
      <alignment horizontal="center" vertical="center"/>
    </xf>
    <xf numFmtId="4" fontId="2" fillId="0" borderId="15" xfId="0" applyNumberFormat="1" applyFont="1" applyBorder="1" applyAlignment="1">
      <alignment horizontal="center" vertical="center"/>
    </xf>
    <xf numFmtId="4" fontId="1" fillId="0" borderId="13" xfId="0" applyNumberFormat="1" applyFont="1" applyFill="1" applyBorder="1" applyAlignment="1">
      <alignment horizontal="center" vertical="center"/>
    </xf>
    <xf numFmtId="4" fontId="2" fillId="0" borderId="21" xfId="0" applyNumberFormat="1" applyFont="1" applyFill="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4" fontId="2" fillId="0" borderId="13" xfId="0" applyNumberFormat="1" applyFont="1" applyBorder="1" applyAlignment="1">
      <alignment horizontal="center" vertical="center"/>
    </xf>
    <xf numFmtId="4" fontId="1" fillId="0" borderId="13" xfId="0" applyNumberFormat="1" applyFont="1" applyBorder="1" applyAlignment="1">
      <alignment horizontal="center" vertical="center"/>
    </xf>
    <xf numFmtId="187" fontId="1" fillId="34" borderId="14" xfId="0" applyNumberFormat="1" applyFont="1" applyFill="1" applyBorder="1" applyAlignment="1">
      <alignment horizontal="center" vertical="center"/>
    </xf>
    <xf numFmtId="0" fontId="1" fillId="34" borderId="13" xfId="0" applyFont="1" applyFill="1" applyBorder="1" applyAlignment="1">
      <alignment horizontal="center" vertical="center"/>
    </xf>
    <xf numFmtId="4" fontId="2" fillId="37" borderId="15" xfId="0" applyNumberFormat="1"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87" fontId="2" fillId="0" borderId="17" xfId="0" applyNumberFormat="1" applyFont="1" applyBorder="1" applyAlignment="1">
      <alignment horizontal="center" vertical="center"/>
    </xf>
    <xf numFmtId="188" fontId="2" fillId="0" borderId="17" xfId="0" applyNumberFormat="1" applyFont="1" applyBorder="1" applyAlignment="1">
      <alignment horizontal="center" vertical="center"/>
    </xf>
    <xf numFmtId="2" fontId="2" fillId="0" borderId="17" xfId="0" applyNumberFormat="1" applyFont="1" applyBorder="1" applyAlignment="1">
      <alignment horizontal="center" vertical="center"/>
    </xf>
    <xf numFmtId="188" fontId="2" fillId="0" borderId="18" xfId="0" applyNumberFormat="1"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187" fontId="2" fillId="0" borderId="11" xfId="0" applyNumberFormat="1" applyFont="1" applyBorder="1" applyAlignment="1">
      <alignment horizontal="center" vertical="center"/>
    </xf>
    <xf numFmtId="188" fontId="2" fillId="0" borderId="11" xfId="0" applyNumberFormat="1" applyFont="1" applyBorder="1" applyAlignment="1">
      <alignment horizontal="center" vertical="center"/>
    </xf>
    <xf numFmtId="2" fontId="2" fillId="0" borderId="11" xfId="0" applyNumberFormat="1" applyFont="1" applyBorder="1" applyAlignment="1">
      <alignment horizontal="center" vertical="center"/>
    </xf>
    <xf numFmtId="188" fontId="1" fillId="0" borderId="11" xfId="0" applyNumberFormat="1" applyFont="1" applyBorder="1" applyAlignment="1">
      <alignment horizontal="center" vertical="center"/>
    </xf>
    <xf numFmtId="188" fontId="2" fillId="0" borderId="12" xfId="0" applyNumberFormat="1" applyFont="1" applyBorder="1" applyAlignment="1">
      <alignment horizontal="center" vertical="center"/>
    </xf>
    <xf numFmtId="187" fontId="2" fillId="0" borderId="13" xfId="0" applyNumberFormat="1" applyFont="1" applyBorder="1" applyAlignment="1">
      <alignment horizontal="center" vertical="center"/>
    </xf>
    <xf numFmtId="188" fontId="2" fillId="0" borderId="13" xfId="0" applyNumberFormat="1" applyFont="1" applyBorder="1" applyAlignment="1">
      <alignment horizontal="center" vertical="center"/>
    </xf>
    <xf numFmtId="2" fontId="2" fillId="0" borderId="13" xfId="0" applyNumberFormat="1" applyFont="1" applyBorder="1" applyAlignment="1">
      <alignment horizontal="center" vertical="center"/>
    </xf>
    <xf numFmtId="188" fontId="1" fillId="0" borderId="13" xfId="0" applyNumberFormat="1" applyFont="1" applyBorder="1" applyAlignment="1">
      <alignment horizontal="center" vertical="center"/>
    </xf>
    <xf numFmtId="188" fontId="2" fillId="0" borderId="15" xfId="0" applyNumberFormat="1" applyFont="1" applyBorder="1" applyAlignment="1">
      <alignment horizontal="center" vertical="center"/>
    </xf>
    <xf numFmtId="0" fontId="2" fillId="0" borderId="13" xfId="0" applyFont="1" applyFill="1" applyBorder="1" applyAlignment="1">
      <alignment horizontal="left" vertical="center" wrapText="1"/>
    </xf>
    <xf numFmtId="2" fontId="2" fillId="0" borderId="13" xfId="0" applyNumberFormat="1" applyFont="1" applyFill="1" applyBorder="1" applyAlignment="1">
      <alignment horizontal="center" vertical="center"/>
    </xf>
    <xf numFmtId="188" fontId="2" fillId="0" borderId="13" xfId="0" applyNumberFormat="1" applyFont="1" applyFill="1" applyBorder="1" applyAlignment="1">
      <alignment horizontal="left" vertical="center"/>
    </xf>
    <xf numFmtId="4" fontId="2" fillId="0" borderId="30" xfId="0" applyNumberFormat="1" applyFont="1" applyFill="1" applyBorder="1" applyAlignment="1">
      <alignment horizontal="center" vertical="center"/>
    </xf>
    <xf numFmtId="0" fontId="9" fillId="0" borderId="13" xfId="0" applyFont="1" applyFill="1" applyBorder="1" applyAlignment="1">
      <alignment horizontal="right" vertical="center" wrapText="1"/>
    </xf>
    <xf numFmtId="0" fontId="1" fillId="0" borderId="13" xfId="0" applyFont="1" applyBorder="1" applyAlignment="1">
      <alignment horizontal="right" vertical="center"/>
    </xf>
    <xf numFmtId="0" fontId="1" fillId="0" borderId="13" xfId="0" applyFont="1" applyBorder="1" applyAlignment="1">
      <alignment horizontal="center" vertical="center"/>
    </xf>
    <xf numFmtId="2" fontId="1" fillId="0" borderId="13" xfId="0" applyNumberFormat="1" applyFont="1" applyBorder="1" applyAlignment="1">
      <alignment horizontal="center" vertical="center"/>
    </xf>
    <xf numFmtId="187" fontId="1" fillId="34" borderId="13" xfId="0" applyNumberFormat="1" applyFont="1" applyFill="1" applyBorder="1" applyAlignment="1">
      <alignment horizontal="center" vertical="center"/>
    </xf>
    <xf numFmtId="188" fontId="1" fillId="34" borderId="13" xfId="0" applyNumberFormat="1" applyFont="1" applyFill="1" applyBorder="1" applyAlignment="1">
      <alignment horizontal="center" vertical="center"/>
    </xf>
    <xf numFmtId="2" fontId="1" fillId="34" borderId="13" xfId="0" applyNumberFormat="1" applyFont="1" applyFill="1" applyBorder="1" applyAlignment="1">
      <alignment horizontal="center" vertical="center"/>
    </xf>
    <xf numFmtId="188" fontId="2" fillId="37" borderId="15" xfId="0" applyNumberFormat="1" applyFont="1" applyFill="1" applyBorder="1" applyAlignment="1">
      <alignment horizontal="center" vertical="center"/>
    </xf>
    <xf numFmtId="187" fontId="1" fillId="0" borderId="29" xfId="0" applyNumberFormat="1" applyFont="1" applyFill="1" applyBorder="1" applyAlignment="1">
      <alignment horizontal="center" vertical="center"/>
    </xf>
    <xf numFmtId="0" fontId="1" fillId="0" borderId="25" xfId="0" applyFont="1" applyFill="1" applyBorder="1" applyAlignment="1">
      <alignment/>
    </xf>
    <xf numFmtId="0" fontId="1" fillId="0" borderId="25" xfId="0" applyFont="1" applyFill="1" applyBorder="1" applyAlignment="1">
      <alignment horizontal="center" vertical="center"/>
    </xf>
    <xf numFmtId="187" fontId="1" fillId="0" borderId="25" xfId="0" applyNumberFormat="1" applyFont="1" applyFill="1" applyBorder="1" applyAlignment="1">
      <alignment horizontal="center" vertical="center"/>
    </xf>
    <xf numFmtId="188" fontId="1" fillId="0" borderId="25" xfId="0" applyNumberFormat="1" applyFont="1" applyFill="1" applyBorder="1" applyAlignment="1">
      <alignment horizontal="center" vertical="center"/>
    </xf>
    <xf numFmtId="2" fontId="1" fillId="0" borderId="25" xfId="0" applyNumberFormat="1" applyFont="1" applyFill="1" applyBorder="1" applyAlignment="1">
      <alignment horizontal="center" vertical="center"/>
    </xf>
    <xf numFmtId="188" fontId="2" fillId="0" borderId="32" xfId="0" applyNumberFormat="1" applyFont="1" applyFill="1" applyBorder="1" applyAlignment="1">
      <alignment horizontal="center" vertical="center"/>
    </xf>
    <xf numFmtId="187" fontId="12" fillId="34" borderId="14" xfId="0" applyNumberFormat="1" applyFont="1" applyFill="1" applyBorder="1" applyAlignment="1">
      <alignment horizontal="center" vertical="center"/>
    </xf>
    <xf numFmtId="0" fontId="12" fillId="34" borderId="13" xfId="0" applyFont="1" applyFill="1" applyBorder="1" applyAlignment="1">
      <alignment/>
    </xf>
    <xf numFmtId="0" fontId="12" fillId="34" borderId="13" xfId="0" applyFont="1" applyFill="1" applyBorder="1" applyAlignment="1">
      <alignment horizontal="center" vertical="center"/>
    </xf>
    <xf numFmtId="187" fontId="12" fillId="34" borderId="13" xfId="0" applyNumberFormat="1" applyFont="1" applyFill="1" applyBorder="1" applyAlignment="1">
      <alignment horizontal="center" vertical="center"/>
    </xf>
    <xf numFmtId="188" fontId="12" fillId="34" borderId="13" xfId="0" applyNumberFormat="1" applyFont="1" applyFill="1" applyBorder="1" applyAlignment="1">
      <alignment horizontal="center" vertical="center"/>
    </xf>
    <xf numFmtId="2" fontId="12" fillId="34" borderId="13" xfId="0" applyNumberFormat="1" applyFont="1" applyFill="1" applyBorder="1" applyAlignment="1">
      <alignment horizontal="center" vertical="center"/>
    </xf>
    <xf numFmtId="188" fontId="15" fillId="37" borderId="15" xfId="0" applyNumberFormat="1" applyFont="1" applyFill="1" applyBorder="1" applyAlignment="1">
      <alignment horizontal="center" vertical="center"/>
    </xf>
    <xf numFmtId="0" fontId="1" fillId="0" borderId="37" xfId="0" applyFont="1" applyFill="1" applyBorder="1" applyAlignment="1">
      <alignment horizontal="left"/>
    </xf>
    <xf numFmtId="2" fontId="2" fillId="1" borderId="14" xfId="0" applyNumberFormat="1" applyFont="1" applyFill="1" applyBorder="1" applyAlignment="1">
      <alignment horizontal="center" vertical="center"/>
    </xf>
    <xf numFmtId="0" fontId="2" fillId="1" borderId="37" xfId="0" applyFont="1" applyFill="1" applyBorder="1" applyAlignment="1">
      <alignment/>
    </xf>
    <xf numFmtId="0" fontId="2" fillId="1" borderId="13" xfId="0" applyFont="1" applyFill="1" applyBorder="1" applyAlignment="1">
      <alignment horizontal="center" vertical="center"/>
    </xf>
    <xf numFmtId="4" fontId="2" fillId="1" borderId="13" xfId="0" applyNumberFormat="1" applyFont="1" applyFill="1" applyBorder="1" applyAlignment="1">
      <alignment horizontal="center" vertical="center"/>
    </xf>
    <xf numFmtId="4" fontId="2" fillId="1" borderId="15" xfId="0" applyNumberFormat="1" applyFont="1" applyFill="1" applyBorder="1" applyAlignment="1">
      <alignment horizontal="center" vertical="center"/>
    </xf>
    <xf numFmtId="0" fontId="2" fillId="0" borderId="29" xfId="0" applyFont="1" applyFill="1" applyBorder="1" applyAlignment="1">
      <alignment horizontal="center" vertical="center"/>
    </xf>
    <xf numFmtId="0" fontId="2" fillId="0" borderId="28" xfId="0" applyFont="1" applyFill="1" applyBorder="1" applyAlignment="1">
      <alignment horizontal="left" vertical="top" wrapText="1"/>
    </xf>
    <xf numFmtId="0" fontId="2" fillId="0" borderId="25" xfId="0" applyFont="1" applyFill="1" applyBorder="1" applyAlignment="1">
      <alignment horizontal="center" vertical="center"/>
    </xf>
    <xf numFmtId="4" fontId="2" fillId="0" borderId="25" xfId="0" applyNumberFormat="1" applyFont="1" applyFill="1" applyBorder="1" applyAlignment="1">
      <alignment horizontal="center" vertical="center"/>
    </xf>
    <xf numFmtId="4" fontId="3" fillId="0" borderId="25" xfId="0" applyNumberFormat="1" applyFont="1" applyFill="1" applyBorder="1" applyAlignment="1">
      <alignment horizontal="center" vertical="center"/>
    </xf>
    <xf numFmtId="4" fontId="2" fillId="0" borderId="32" xfId="0" applyNumberFormat="1" applyFont="1" applyFill="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xf>
    <xf numFmtId="0" fontId="2" fillId="0" borderId="35" xfId="0" applyFont="1" applyBorder="1" applyAlignment="1">
      <alignment horizontal="center" vertical="center"/>
    </xf>
    <xf numFmtId="187" fontId="2" fillId="0" borderId="35" xfId="0" applyNumberFormat="1" applyFont="1" applyBorder="1" applyAlignment="1">
      <alignment horizontal="center" vertical="center"/>
    </xf>
    <xf numFmtId="188" fontId="2" fillId="0" borderId="35" xfId="0" applyNumberFormat="1" applyFont="1" applyBorder="1" applyAlignment="1">
      <alignment horizontal="center" vertical="center"/>
    </xf>
    <xf numFmtId="2" fontId="2" fillId="0" borderId="35" xfId="0" applyNumberFormat="1" applyFont="1" applyBorder="1" applyAlignment="1">
      <alignment horizontal="center" vertical="center"/>
    </xf>
    <xf numFmtId="188" fontId="2" fillId="0" borderId="36" xfId="0" applyNumberFormat="1" applyFont="1" applyBorder="1" applyAlignment="1">
      <alignment horizontal="center" vertical="center"/>
    </xf>
    <xf numFmtId="187" fontId="1" fillId="34" borderId="53" xfId="0" applyNumberFormat="1" applyFont="1" applyFill="1" applyBorder="1" applyAlignment="1">
      <alignment horizontal="center" vertical="center"/>
    </xf>
    <xf numFmtId="0" fontId="1" fillId="34" borderId="54" xfId="0" applyFont="1" applyFill="1" applyBorder="1" applyAlignment="1">
      <alignment horizontal="center" vertical="center"/>
    </xf>
    <xf numFmtId="187" fontId="1" fillId="34" borderId="54" xfId="0" applyNumberFormat="1" applyFont="1" applyFill="1" applyBorder="1" applyAlignment="1">
      <alignment horizontal="center" vertical="center"/>
    </xf>
    <xf numFmtId="188" fontId="1" fillId="34" borderId="54" xfId="0" applyNumberFormat="1" applyFont="1" applyFill="1" applyBorder="1" applyAlignment="1">
      <alignment horizontal="center" vertical="center"/>
    </xf>
    <xf numFmtId="2" fontId="1" fillId="34" borderId="54" xfId="0" applyNumberFormat="1" applyFont="1" applyFill="1" applyBorder="1" applyAlignment="1">
      <alignment horizontal="center" vertical="center"/>
    </xf>
    <xf numFmtId="188" fontId="2" fillId="37" borderId="55" xfId="0" applyNumberFormat="1" applyFont="1" applyFill="1" applyBorder="1" applyAlignment="1">
      <alignment horizontal="center" vertical="center"/>
    </xf>
    <xf numFmtId="0" fontId="12" fillId="34" borderId="54" xfId="0" applyFont="1" applyFill="1" applyBorder="1" applyAlignment="1">
      <alignment/>
    </xf>
    <xf numFmtId="0" fontId="1" fillId="0" borderId="13" xfId="0" applyFont="1" applyBorder="1" applyAlignment="1">
      <alignment/>
    </xf>
    <xf numFmtId="0" fontId="2" fillId="0" borderId="56" xfId="0" applyNumberFormat="1" applyFont="1" applyBorder="1" applyAlignment="1">
      <alignment horizontal="center" vertical="center" wrapText="1"/>
    </xf>
    <xf numFmtId="0" fontId="2" fillId="0" borderId="37" xfId="0" applyFont="1" applyBorder="1" applyAlignment="1">
      <alignment horizontal="left" vertical="top" wrapText="1"/>
    </xf>
    <xf numFmtId="0" fontId="2" fillId="0" borderId="13" xfId="0" applyFont="1" applyBorder="1" applyAlignment="1">
      <alignment horizontal="center" vertical="center" wrapText="1"/>
    </xf>
    <xf numFmtId="0" fontId="2" fillId="0" borderId="13" xfId="0" applyFont="1" applyBorder="1" applyAlignment="1">
      <alignment vertical="center" wrapText="1"/>
    </xf>
    <xf numFmtId="0" fontId="61" fillId="0" borderId="13" xfId="0" applyFont="1" applyBorder="1" applyAlignment="1">
      <alignment horizontal="center" vertical="center" wrapText="1"/>
    </xf>
    <xf numFmtId="0" fontId="2" fillId="36" borderId="13" xfId="0" applyFont="1" applyFill="1" applyBorder="1" applyAlignment="1">
      <alignment horizontal="center" vertical="center" wrapText="1"/>
    </xf>
    <xf numFmtId="0" fontId="2" fillId="0" borderId="13" xfId="0" applyNumberFormat="1" applyFont="1" applyBorder="1" applyAlignment="1">
      <alignment horizontal="left" vertical="center" wrapText="1"/>
    </xf>
    <xf numFmtId="0" fontId="2" fillId="36" borderId="13" xfId="0" applyNumberFormat="1" applyFont="1" applyFill="1" applyBorder="1" applyAlignment="1">
      <alignment horizontal="left" vertical="center" wrapText="1"/>
    </xf>
    <xf numFmtId="171" fontId="2" fillId="0" borderId="13" xfId="0" applyNumberFormat="1" applyFont="1" applyBorder="1" applyAlignment="1">
      <alignment vertical="center" wrapText="1"/>
    </xf>
    <xf numFmtId="0" fontId="2" fillId="0" borderId="13" xfId="55" applyNumberFormat="1" applyFont="1" applyBorder="1" applyAlignment="1">
      <alignment horizontal="center" vertical="center"/>
      <protection/>
    </xf>
    <xf numFmtId="171" fontId="2" fillId="36" borderId="13" xfId="0" applyNumberFormat="1" applyFont="1" applyFill="1" applyBorder="1" applyAlignment="1">
      <alignment vertical="center" wrapText="1"/>
    </xf>
    <xf numFmtId="43" fontId="2" fillId="0" borderId="13" xfId="0" applyNumberFormat="1" applyFont="1" applyBorder="1" applyAlignment="1">
      <alignment vertical="center" wrapText="1"/>
    </xf>
    <xf numFmtId="0" fontId="2" fillId="36" borderId="13" xfId="0" applyFont="1" applyFill="1" applyBorder="1" applyAlignment="1">
      <alignment vertical="center" wrapText="1"/>
    </xf>
    <xf numFmtId="0" fontId="2" fillId="36" borderId="56" xfId="0" applyNumberFormat="1" applyFont="1" applyFill="1" applyBorder="1" applyAlignment="1">
      <alignment horizontal="center" vertical="center" wrapText="1"/>
    </xf>
    <xf numFmtId="171" fontId="61" fillId="36" borderId="13" xfId="0" applyNumberFormat="1" applyFont="1" applyFill="1" applyBorder="1" applyAlignment="1">
      <alignment vertical="center" wrapText="1"/>
    </xf>
    <xf numFmtId="4" fontId="2" fillId="0" borderId="13" xfId="0" applyNumberFormat="1" applyFont="1" applyBorder="1" applyAlignment="1">
      <alignment vertical="center" wrapText="1"/>
    </xf>
    <xf numFmtId="49" fontId="2" fillId="0" borderId="56" xfId="0" applyNumberFormat="1" applyFont="1" applyBorder="1" applyAlignment="1">
      <alignment horizontal="center" vertical="center" wrapText="1"/>
    </xf>
    <xf numFmtId="4" fontId="2" fillId="36" borderId="13" xfId="0" applyNumberFormat="1" applyFont="1" applyFill="1" applyBorder="1" applyAlignment="1">
      <alignment vertical="center" wrapText="1"/>
    </xf>
    <xf numFmtId="0" fontId="61" fillId="36" borderId="13" xfId="0" applyFont="1" applyFill="1" applyBorder="1" applyAlignment="1">
      <alignment/>
    </xf>
    <xf numFmtId="171" fontId="61" fillId="0" borderId="13" xfId="0" applyNumberFormat="1" applyFont="1" applyBorder="1" applyAlignment="1">
      <alignment vertical="center" wrapText="1"/>
    </xf>
    <xf numFmtId="0" fontId="61" fillId="36" borderId="13" xfId="0" applyFont="1" applyFill="1" applyBorder="1" applyAlignment="1">
      <alignment horizontal="center" vertical="center" wrapText="1"/>
    </xf>
    <xf numFmtId="0" fontId="61" fillId="36" borderId="13" xfId="55" applyNumberFormat="1" applyFont="1" applyFill="1" applyBorder="1" applyAlignment="1">
      <alignment vertical="center" wrapText="1"/>
      <protection/>
    </xf>
    <xf numFmtId="0" fontId="2" fillId="36" borderId="13" xfId="55" applyNumberFormat="1" applyFont="1" applyFill="1" applyBorder="1" applyAlignment="1">
      <alignment vertical="center" wrapText="1"/>
      <protection/>
    </xf>
    <xf numFmtId="0" fontId="61" fillId="0" borderId="13" xfId="55" applyNumberFormat="1" applyFont="1" applyBorder="1" applyAlignment="1">
      <alignment vertical="center" wrapText="1"/>
      <protection/>
    </xf>
    <xf numFmtId="0" fontId="61" fillId="0" borderId="13" xfId="55" applyNumberFormat="1" applyFont="1" applyBorder="1" applyAlignment="1">
      <alignment vertical="center"/>
      <protection/>
    </xf>
    <xf numFmtId="0" fontId="61" fillId="36" borderId="13" xfId="55" applyNumberFormat="1" applyFont="1" applyFill="1" applyBorder="1" applyAlignment="1">
      <alignment vertical="center"/>
      <protection/>
    </xf>
    <xf numFmtId="0" fontId="2" fillId="36" borderId="13" xfId="0" applyNumberFormat="1" applyFont="1" applyFill="1" applyBorder="1" applyAlignment="1">
      <alignment vertical="center" wrapText="1"/>
    </xf>
    <xf numFmtId="0" fontId="2" fillId="0" borderId="13" xfId="0" applyNumberFormat="1" applyFont="1" applyBorder="1" applyAlignment="1">
      <alignment vertical="center" wrapText="1"/>
    </xf>
    <xf numFmtId="0" fontId="61" fillId="36" borderId="13" xfId="0" applyFont="1" applyFill="1" applyBorder="1" applyAlignment="1">
      <alignment vertical="center" wrapText="1"/>
    </xf>
    <xf numFmtId="0" fontId="2" fillId="0" borderId="56" xfId="0" applyFont="1" applyBorder="1" applyAlignment="1">
      <alignment horizontal="center"/>
    </xf>
    <xf numFmtId="0" fontId="2" fillId="0" borderId="13" xfId="0" applyFont="1" applyBorder="1" applyAlignment="1">
      <alignment horizontal="right" vertical="center" wrapText="1"/>
    </xf>
    <xf numFmtId="0" fontId="11" fillId="0" borderId="0" xfId="0" applyFont="1" applyBorder="1" applyAlignment="1">
      <alignment vertical="top"/>
    </xf>
    <xf numFmtId="0" fontId="0" fillId="0" borderId="0" xfId="0" applyFont="1" applyBorder="1" applyAlignment="1">
      <alignment horizontal="left" vertical="top"/>
    </xf>
    <xf numFmtId="188" fontId="1" fillId="0" borderId="50" xfId="0" applyNumberFormat="1" applyFont="1" applyBorder="1" applyAlignment="1">
      <alignment horizontal="left" vertical="top" wrapText="1"/>
    </xf>
    <xf numFmtId="188" fontId="0" fillId="0" borderId="0" xfId="0" applyNumberFormat="1" applyBorder="1" applyAlignment="1">
      <alignment horizontal="left" vertical="top" wrapText="1"/>
    </xf>
    <xf numFmtId="188" fontId="0" fillId="0" borderId="0" xfId="0" applyNumberFormat="1" applyFont="1" applyBorder="1" applyAlignment="1">
      <alignment horizontal="left" vertical="top" wrapText="1"/>
    </xf>
    <xf numFmtId="188" fontId="10" fillId="0" borderId="0" xfId="0" applyNumberFormat="1" applyFont="1" applyBorder="1" applyAlignment="1">
      <alignment horizontal="left" vertical="top" wrapText="1"/>
    </xf>
    <xf numFmtId="188" fontId="1" fillId="0" borderId="44" xfId="0" applyNumberFormat="1" applyFont="1" applyBorder="1" applyAlignment="1">
      <alignment horizontal="left" vertical="top" wrapText="1"/>
    </xf>
    <xf numFmtId="188" fontId="1" fillId="0" borderId="48" xfId="0" applyNumberFormat="1" applyFont="1" applyBorder="1" applyAlignment="1">
      <alignment horizontal="left" vertical="top" wrapText="1"/>
    </xf>
    <xf numFmtId="0" fontId="1" fillId="34" borderId="36" xfId="0" applyFont="1" applyFill="1" applyBorder="1" applyAlignment="1">
      <alignment horizontal="left" vertical="top" wrapText="1"/>
    </xf>
    <xf numFmtId="188" fontId="1" fillId="23" borderId="36" xfId="0" applyNumberFormat="1" applyFont="1" applyFill="1" applyBorder="1" applyAlignment="1">
      <alignment horizontal="left" vertical="top" wrapText="1"/>
    </xf>
    <xf numFmtId="4" fontId="2" fillId="0" borderId="15" xfId="0" applyNumberFormat="1" applyFont="1" applyFill="1" applyBorder="1" applyAlignment="1">
      <alignment horizontal="left" vertical="center" wrapText="1"/>
    </xf>
    <xf numFmtId="4" fontId="2" fillId="0" borderId="15" xfId="0" applyNumberFormat="1" applyFont="1" applyFill="1" applyBorder="1" applyAlignment="1">
      <alignment horizontal="left" vertical="top" wrapText="1"/>
    </xf>
    <xf numFmtId="4" fontId="2" fillId="0" borderId="15" xfId="0" applyNumberFormat="1" applyFont="1" applyBorder="1" applyAlignment="1">
      <alignment horizontal="left" vertical="center" wrapText="1"/>
    </xf>
    <xf numFmtId="4" fontId="2" fillId="1" borderId="15" xfId="0" applyNumberFormat="1" applyFont="1" applyFill="1" applyBorder="1" applyAlignment="1">
      <alignment horizontal="left" vertical="center" wrapText="1"/>
    </xf>
    <xf numFmtId="4" fontId="2" fillId="37" borderId="15" xfId="0" applyNumberFormat="1" applyFont="1" applyFill="1" applyBorder="1" applyAlignment="1">
      <alignment horizontal="left" vertical="center" wrapText="1"/>
    </xf>
    <xf numFmtId="4" fontId="2" fillId="0" borderId="32" xfId="0" applyNumberFormat="1" applyFont="1" applyFill="1" applyBorder="1" applyAlignment="1">
      <alignment horizontal="left" vertical="center" wrapText="1"/>
    </xf>
    <xf numFmtId="188" fontId="2" fillId="0" borderId="36" xfId="0" applyNumberFormat="1" applyFont="1" applyBorder="1" applyAlignment="1">
      <alignment horizontal="left" vertical="center" wrapText="1"/>
    </xf>
    <xf numFmtId="188" fontId="2" fillId="0" borderId="12" xfId="0" applyNumberFormat="1" applyFont="1" applyBorder="1" applyAlignment="1">
      <alignment horizontal="left" vertical="center" wrapText="1"/>
    </xf>
    <xf numFmtId="188" fontId="2" fillId="0" borderId="15" xfId="0" applyNumberFormat="1" applyFont="1" applyBorder="1" applyAlignment="1">
      <alignment horizontal="left" vertical="center" wrapText="1"/>
    </xf>
    <xf numFmtId="188" fontId="2" fillId="37" borderId="15" xfId="0" applyNumberFormat="1" applyFont="1" applyFill="1" applyBorder="1" applyAlignment="1">
      <alignment horizontal="left" vertical="center" wrapText="1"/>
    </xf>
    <xf numFmtId="188" fontId="2" fillId="0" borderId="32" xfId="0" applyNumberFormat="1" applyFont="1" applyFill="1" applyBorder="1" applyAlignment="1">
      <alignment horizontal="left" vertical="center" wrapText="1"/>
    </xf>
    <xf numFmtId="188" fontId="2" fillId="37" borderId="55" xfId="0" applyNumberFormat="1" applyFont="1" applyFill="1" applyBorder="1" applyAlignment="1">
      <alignment horizontal="left" vertical="center" wrapText="1"/>
    </xf>
    <xf numFmtId="188" fontId="15" fillId="37" borderId="15" xfId="0" applyNumberFormat="1" applyFont="1" applyFill="1" applyBorder="1" applyAlignment="1">
      <alignment horizontal="left" vertical="center" wrapText="1"/>
    </xf>
    <xf numFmtId="188" fontId="2" fillId="0" borderId="18" xfId="0" applyNumberFormat="1" applyFont="1" applyBorder="1" applyAlignment="1">
      <alignment horizontal="left" vertical="center" wrapText="1"/>
    </xf>
    <xf numFmtId="188" fontId="2" fillId="0" borderId="0" xfId="0" applyNumberFormat="1" applyFont="1" applyAlignment="1">
      <alignment horizontal="left" vertical="top" wrapText="1"/>
    </xf>
    <xf numFmtId="188" fontId="10" fillId="0" borderId="41" xfId="0" applyNumberFormat="1" applyFont="1" applyFill="1" applyBorder="1" applyAlignment="1">
      <alignment horizontal="left" vertical="top" wrapText="1"/>
    </xf>
    <xf numFmtId="188" fontId="10" fillId="0" borderId="0" xfId="0" applyNumberFormat="1" applyFont="1" applyFill="1" applyBorder="1" applyAlignment="1">
      <alignment horizontal="left" vertical="top" wrapText="1"/>
    </xf>
    <xf numFmtId="0" fontId="0" fillId="0" borderId="0" xfId="0" applyBorder="1" applyAlignment="1">
      <alignment horizontal="left" vertical="top" wrapText="1"/>
    </xf>
    <xf numFmtId="4" fontId="2" fillId="0" borderId="30" xfId="0" applyNumberFormat="1" applyFont="1" applyFill="1" applyBorder="1" applyAlignment="1">
      <alignment horizontal="center" vertical="center"/>
    </xf>
    <xf numFmtId="4" fontId="2" fillId="0" borderId="31" xfId="0" applyNumberFormat="1" applyFont="1" applyFill="1" applyBorder="1" applyAlignment="1">
      <alignment horizontal="center" vertical="center"/>
    </xf>
    <xf numFmtId="4" fontId="2" fillId="0" borderId="28" xfId="0" applyNumberFormat="1" applyFont="1" applyFill="1" applyBorder="1" applyAlignment="1">
      <alignment horizontal="center" vertical="center"/>
    </xf>
    <xf numFmtId="4" fontId="2" fillId="0" borderId="57" xfId="0" applyNumberFormat="1" applyFont="1" applyFill="1" applyBorder="1" applyAlignment="1">
      <alignment horizontal="center" vertical="center"/>
    </xf>
    <xf numFmtId="4" fontId="2" fillId="0" borderId="58" xfId="0" applyNumberFormat="1" applyFont="1" applyFill="1" applyBorder="1" applyAlignment="1">
      <alignment horizontal="center" vertical="center"/>
    </xf>
    <xf numFmtId="4" fontId="2" fillId="0" borderId="59" xfId="0" applyNumberFormat="1" applyFont="1" applyFill="1" applyBorder="1" applyAlignment="1">
      <alignment horizontal="center" vertical="center"/>
    </xf>
    <xf numFmtId="4" fontId="58" fillId="0" borderId="13" xfId="0" applyNumberFormat="1" applyFont="1" applyBorder="1" applyAlignment="1">
      <alignment vertical="center" wrapText="1"/>
    </xf>
  </cellXfs>
  <cellStyles count="6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Moeda 2 2" xfId="50"/>
    <cellStyle name="Moeda 2 3" xfId="51"/>
    <cellStyle name="Moeda 3" xfId="52"/>
    <cellStyle name="Neutra" xfId="53"/>
    <cellStyle name="NIVEL 01" xfId="54"/>
    <cellStyle name="Normal 10" xfId="55"/>
    <cellStyle name="Normal 2" xfId="56"/>
    <cellStyle name="Normal 3" xfId="57"/>
    <cellStyle name="Normal 4" xfId="58"/>
    <cellStyle name="Nota" xfId="59"/>
    <cellStyle name="Percent" xfId="60"/>
    <cellStyle name="Porcentagem 2" xfId="61"/>
    <cellStyle name="Porcentagem 2 2" xfId="62"/>
    <cellStyle name="Porcentagem 2 3" xfId="63"/>
    <cellStyle name="Porcentagem 3" xfId="64"/>
    <cellStyle name="Porcentagem 4" xfId="65"/>
    <cellStyle name="Porcentagem 5" xfId="66"/>
    <cellStyle name="Saída" xfId="67"/>
    <cellStyle name="Comma [0]" xfId="68"/>
    <cellStyle name="Separador de milhares 2" xfId="69"/>
    <cellStyle name="Separador de milhares 2 2" xfId="70"/>
    <cellStyle name="Separador de milhares 3" xfId="71"/>
    <cellStyle name="Texto de Aviso" xfId="72"/>
    <cellStyle name="Texto Explicativo" xfId="73"/>
    <cellStyle name="Título" xfId="74"/>
    <cellStyle name="Título 1" xfId="75"/>
    <cellStyle name="Título 2" xfId="76"/>
    <cellStyle name="Título 3" xfId="77"/>
    <cellStyle name="Título 4" xfId="78"/>
    <cellStyle name="Total" xfId="79"/>
    <cellStyle name="Comma" xfId="80"/>
    <cellStyle name="Vírgula 2"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 Id="rId3" Type="http://schemas.openxmlformats.org/officeDocument/2006/relationships/image" Target="../media/image1.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1</xdr:col>
      <xdr:colOff>1504950</xdr:colOff>
      <xdr:row>0</xdr:row>
      <xdr:rowOff>0</xdr:rowOff>
    </xdr:to>
    <xdr:pic>
      <xdr:nvPicPr>
        <xdr:cNvPr id="1" name="Picture 1" descr="Papelaria nova.jpg"/>
        <xdr:cNvPicPr preferRelativeResize="1">
          <a:picLocks noChangeAspect="1"/>
        </xdr:cNvPicPr>
      </xdr:nvPicPr>
      <xdr:blipFill>
        <a:blip r:embed="rId1"/>
        <a:stretch>
          <a:fillRect/>
        </a:stretch>
      </xdr:blipFill>
      <xdr:spPr>
        <a:xfrm>
          <a:off x="209550" y="0"/>
          <a:ext cx="16287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vmlDrawing" Target="../drawings/vmlDrawing2.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27"/>
  <sheetViews>
    <sheetView showGridLines="0" tabSelected="1" view="pageBreakPreview" zoomScaleSheetLayoutView="100" zoomScalePageLayoutView="40" workbookViewId="0" topLeftCell="A22">
      <selection activeCell="B29" sqref="B29"/>
    </sheetView>
  </sheetViews>
  <sheetFormatPr defaultColWidth="9.140625" defaultRowHeight="12.75"/>
  <cols>
    <col min="1" max="1" width="7.28125" style="92" customWidth="1"/>
    <col min="2" max="2" width="41.7109375" style="161" customWidth="1"/>
    <col min="3" max="3" width="4.421875" style="92" customWidth="1"/>
    <col min="4" max="4" width="6.140625" style="162" customWidth="1"/>
    <col min="5" max="5" width="8.140625" style="156" customWidth="1"/>
    <col min="6" max="6" width="9.28125" style="156" customWidth="1"/>
    <col min="7" max="7" width="9.421875" style="156" customWidth="1"/>
    <col min="8" max="8" width="9.7109375" style="156" customWidth="1"/>
    <col min="9" max="9" width="11.00390625" style="157" customWidth="1"/>
    <col min="10" max="10" width="8.140625" style="156" customWidth="1"/>
    <col min="11" max="11" width="44.7109375" style="349" customWidth="1"/>
    <col min="12" max="16384" width="9.140625" style="91" customWidth="1"/>
  </cols>
  <sheetData>
    <row r="1" spans="1:4" ht="13.5">
      <c r="A1" s="134" t="s">
        <v>57</v>
      </c>
      <c r="D1" s="155"/>
    </row>
    <row r="2" spans="1:4" ht="13.5">
      <c r="A2" s="134"/>
      <c r="B2" s="154" t="s">
        <v>58</v>
      </c>
      <c r="D2" s="155"/>
    </row>
    <row r="3" spans="1:4" ht="13.5">
      <c r="A3" s="134"/>
      <c r="B3" s="154" t="s">
        <v>59</v>
      </c>
      <c r="D3" s="155"/>
    </row>
    <row r="4" spans="1:4" ht="13.5">
      <c r="A4" s="134"/>
      <c r="B4" s="154" t="s">
        <v>60</v>
      </c>
      <c r="D4" s="155"/>
    </row>
    <row r="5" spans="1:4" ht="13.5">
      <c r="A5" s="134"/>
      <c r="B5" s="154" t="s">
        <v>61</v>
      </c>
      <c r="D5" s="155"/>
    </row>
    <row r="6" spans="1:11" ht="12.75">
      <c r="A6" s="135"/>
      <c r="B6" s="154" t="s">
        <v>62</v>
      </c>
      <c r="D6" s="155"/>
      <c r="E6" s="158"/>
      <c r="F6" s="158"/>
      <c r="G6" s="158"/>
      <c r="H6" s="158"/>
      <c r="I6" s="159"/>
      <c r="J6" s="158"/>
      <c r="K6" s="350"/>
    </row>
    <row r="7" spans="2:11" ht="12.75">
      <c r="B7" s="154" t="s">
        <v>63</v>
      </c>
      <c r="D7" s="155"/>
      <c r="E7" s="158"/>
      <c r="F7" s="158"/>
      <c r="G7" s="158"/>
      <c r="H7" s="158"/>
      <c r="I7" s="159"/>
      <c r="J7" s="158"/>
      <c r="K7" s="350"/>
    </row>
    <row r="8" spans="2:11" ht="12.75">
      <c r="B8" s="154" t="s">
        <v>64</v>
      </c>
      <c r="D8" s="155"/>
      <c r="E8" s="158"/>
      <c r="F8" s="158"/>
      <c r="G8" s="158"/>
      <c r="H8" s="158"/>
      <c r="I8" s="159"/>
      <c r="J8" s="158"/>
      <c r="K8" s="350"/>
    </row>
    <row r="9" spans="2:11" ht="12.75">
      <c r="B9" s="154" t="s">
        <v>65</v>
      </c>
      <c r="D9" s="155"/>
      <c r="E9" s="158"/>
      <c r="F9" s="158"/>
      <c r="G9" s="158"/>
      <c r="H9" s="158"/>
      <c r="I9" s="159"/>
      <c r="J9" s="158"/>
      <c r="K9" s="350"/>
    </row>
    <row r="10" spans="2:11" ht="12.75">
      <c r="B10" s="160" t="s">
        <v>66</v>
      </c>
      <c r="D10" s="155"/>
      <c r="E10" s="158"/>
      <c r="F10" s="158"/>
      <c r="G10" s="158"/>
      <c r="H10" s="158"/>
      <c r="I10" s="159"/>
      <c r="J10" s="158"/>
      <c r="K10" s="350"/>
    </row>
    <row r="11" spans="2:11" ht="12.75">
      <c r="B11" s="154" t="s">
        <v>67</v>
      </c>
      <c r="D11" s="155"/>
      <c r="E11" s="158"/>
      <c r="F11" s="158"/>
      <c r="G11" s="158"/>
      <c r="H11" s="158"/>
      <c r="I11" s="159"/>
      <c r="J11" s="158"/>
      <c r="K11" s="350"/>
    </row>
    <row r="12" spans="2:11" ht="12.75">
      <c r="B12" s="154" t="s">
        <v>68</v>
      </c>
      <c r="D12" s="155"/>
      <c r="E12" s="158"/>
      <c r="F12" s="158"/>
      <c r="G12" s="158"/>
      <c r="H12" s="158"/>
      <c r="I12" s="159"/>
      <c r="J12" s="158"/>
      <c r="K12" s="350"/>
    </row>
    <row r="13" spans="1:4" ht="12.75">
      <c r="A13" s="91"/>
      <c r="D13" s="155"/>
    </row>
    <row r="14" spans="1:4" ht="17.25">
      <c r="A14" s="134"/>
      <c r="C14" s="215" t="s">
        <v>75</v>
      </c>
      <c r="D14" s="155"/>
    </row>
    <row r="15" spans="1:11" s="220" customFormat="1" ht="9.75">
      <c r="A15" s="216"/>
      <c r="B15" s="217"/>
      <c r="C15" s="218"/>
      <c r="D15" s="219"/>
      <c r="E15" s="201"/>
      <c r="F15" s="201"/>
      <c r="G15" s="201"/>
      <c r="H15" s="201"/>
      <c r="I15" s="197"/>
      <c r="J15" s="201"/>
      <c r="K15" s="351"/>
    </row>
    <row r="16" spans="1:2" ht="13.5">
      <c r="A16" s="134" t="s">
        <v>1293</v>
      </c>
      <c r="B16" s="346" t="s">
        <v>1294</v>
      </c>
    </row>
    <row r="17" spans="1:2" ht="13.5" thickBot="1">
      <c r="A17" s="347" t="s">
        <v>1302</v>
      </c>
      <c r="B17" s="222"/>
    </row>
    <row r="18" spans="1:11" s="2" customFormat="1" ht="8.25">
      <c r="A18" s="136"/>
      <c r="B18" s="163" t="s">
        <v>5</v>
      </c>
      <c r="C18" s="164"/>
      <c r="D18" s="165"/>
      <c r="E18" s="166"/>
      <c r="F18" s="166"/>
      <c r="G18" s="166"/>
      <c r="H18" s="166"/>
      <c r="I18" s="167"/>
      <c r="J18" s="168"/>
      <c r="K18" s="352"/>
    </row>
    <row r="19" spans="1:11" s="2" customFormat="1" ht="8.25">
      <c r="A19" s="137"/>
      <c r="B19" s="169"/>
      <c r="C19" s="170"/>
      <c r="D19" s="171"/>
      <c r="E19" s="172"/>
      <c r="F19" s="173" t="s">
        <v>28</v>
      </c>
      <c r="G19" s="173"/>
      <c r="H19" s="173"/>
      <c r="I19" s="174"/>
      <c r="J19" s="175"/>
      <c r="K19" s="353"/>
    </row>
    <row r="20" spans="1:11" s="2" customFormat="1" ht="25.5" thickBot="1">
      <c r="A20" s="137"/>
      <c r="B20" s="176" t="s">
        <v>7</v>
      </c>
      <c r="C20" s="177" t="s">
        <v>4</v>
      </c>
      <c r="D20" s="178" t="s">
        <v>3</v>
      </c>
      <c r="E20" s="179" t="s">
        <v>8</v>
      </c>
      <c r="F20" s="179" t="s">
        <v>10</v>
      </c>
      <c r="G20" s="179" t="s">
        <v>29</v>
      </c>
      <c r="H20" s="179" t="s">
        <v>11</v>
      </c>
      <c r="I20" s="179" t="s">
        <v>12</v>
      </c>
      <c r="J20" s="180" t="s">
        <v>13</v>
      </c>
      <c r="K20" s="348"/>
    </row>
    <row r="21" spans="1:11" s="2" customFormat="1" ht="9" thickBot="1">
      <c r="A21" s="181"/>
      <c r="B21" s="182"/>
      <c r="C21" s="182"/>
      <c r="D21" s="182"/>
      <c r="E21" s="182"/>
      <c r="F21" s="182"/>
      <c r="G21" s="182"/>
      <c r="H21" s="182"/>
      <c r="I21" s="182"/>
      <c r="J21" s="183"/>
      <c r="K21" s="354"/>
    </row>
    <row r="22" spans="1:11" s="8" customFormat="1" ht="9" thickBot="1">
      <c r="A22" s="132"/>
      <c r="B22" s="133" t="s">
        <v>56</v>
      </c>
      <c r="C22" s="184"/>
      <c r="D22" s="185"/>
      <c r="E22" s="186"/>
      <c r="F22" s="187"/>
      <c r="G22" s="187"/>
      <c r="H22" s="187"/>
      <c r="I22" s="188"/>
      <c r="J22" s="189"/>
      <c r="K22" s="355" t="s">
        <v>1303</v>
      </c>
    </row>
    <row r="23" spans="1:11" s="84" customFormat="1" ht="8.25">
      <c r="A23" s="232" t="s">
        <v>221</v>
      </c>
      <c r="B23" s="130" t="s">
        <v>222</v>
      </c>
      <c r="C23" s="228"/>
      <c r="D23" s="229"/>
      <c r="E23" s="229"/>
      <c r="F23" s="229"/>
      <c r="G23" s="230"/>
      <c r="H23" s="230"/>
      <c r="I23" s="230"/>
      <c r="J23" s="231"/>
      <c r="K23" s="356"/>
    </row>
    <row r="24" spans="1:11" ht="24.75">
      <c r="A24" s="315" t="s">
        <v>88</v>
      </c>
      <c r="B24" s="316" t="s">
        <v>223</v>
      </c>
      <c r="C24" s="317" t="s">
        <v>15</v>
      </c>
      <c r="D24" s="318">
        <v>3</v>
      </c>
      <c r="E24" s="131">
        <v>0</v>
      </c>
      <c r="F24" s="131">
        <v>0</v>
      </c>
      <c r="G24" s="15">
        <f aca="true" t="shared" si="0" ref="G24:G87">SUM(E24:F24)</f>
        <v>0</v>
      </c>
      <c r="H24" s="15">
        <f aca="true" t="shared" si="1" ref="H24:H87">TRUNC(D24*E24,2)</f>
        <v>0</v>
      </c>
      <c r="I24" s="15">
        <f aca="true" t="shared" si="2" ref="I24:I87">TRUNC(D24*F24,2)</f>
        <v>0</v>
      </c>
      <c r="J24" s="67">
        <f aca="true" t="shared" si="3" ref="J24:J87">SUM(H24:I24)</f>
        <v>0</v>
      </c>
      <c r="K24" s="357" t="s">
        <v>1304</v>
      </c>
    </row>
    <row r="25" spans="1:11" ht="24.75">
      <c r="A25" s="315" t="s">
        <v>90</v>
      </c>
      <c r="B25" s="316" t="s">
        <v>224</v>
      </c>
      <c r="C25" s="317" t="s">
        <v>17</v>
      </c>
      <c r="D25" s="318">
        <v>44</v>
      </c>
      <c r="E25" s="131">
        <v>0</v>
      </c>
      <c r="F25" s="131">
        <v>0</v>
      </c>
      <c r="G25" s="15">
        <f t="shared" si="0"/>
        <v>0</v>
      </c>
      <c r="H25" s="15">
        <f t="shared" si="1"/>
        <v>0</v>
      </c>
      <c r="I25" s="15">
        <f t="shared" si="2"/>
        <v>0</v>
      </c>
      <c r="J25" s="67">
        <f t="shared" si="3"/>
        <v>0</v>
      </c>
      <c r="K25" s="357" t="s">
        <v>1305</v>
      </c>
    </row>
    <row r="26" spans="1:11" ht="16.5">
      <c r="A26" s="315" t="s">
        <v>91</v>
      </c>
      <c r="B26" s="316" t="s">
        <v>225</v>
      </c>
      <c r="C26" s="317" t="s">
        <v>2</v>
      </c>
      <c r="D26" s="318">
        <v>12</v>
      </c>
      <c r="E26" s="131">
        <v>0</v>
      </c>
      <c r="F26" s="131">
        <v>0</v>
      </c>
      <c r="G26" s="15">
        <f t="shared" si="0"/>
        <v>0</v>
      </c>
      <c r="H26" s="15">
        <f t="shared" si="1"/>
        <v>0</v>
      </c>
      <c r="I26" s="15">
        <f t="shared" si="2"/>
        <v>0</v>
      </c>
      <c r="J26" s="67">
        <f t="shared" si="3"/>
        <v>0</v>
      </c>
      <c r="K26" s="357" t="s">
        <v>1306</v>
      </c>
    </row>
    <row r="27" spans="1:11" ht="42">
      <c r="A27" s="315" t="s">
        <v>92</v>
      </c>
      <c r="B27" s="316" t="s">
        <v>226</v>
      </c>
      <c r="C27" s="317" t="s">
        <v>227</v>
      </c>
      <c r="D27" s="318">
        <v>1512</v>
      </c>
      <c r="E27" s="131">
        <v>0</v>
      </c>
      <c r="F27" s="131">
        <v>0</v>
      </c>
      <c r="G27" s="15">
        <f t="shared" si="0"/>
        <v>0</v>
      </c>
      <c r="H27" s="15">
        <f t="shared" si="1"/>
        <v>0</v>
      </c>
      <c r="I27" s="15">
        <f t="shared" si="2"/>
        <v>0</v>
      </c>
      <c r="J27" s="67">
        <f t="shared" si="3"/>
        <v>0</v>
      </c>
      <c r="K27" s="357" t="s">
        <v>1307</v>
      </c>
    </row>
    <row r="28" spans="1:11" ht="24.75">
      <c r="A28" s="315" t="s">
        <v>93</v>
      </c>
      <c r="B28" s="316" t="s">
        <v>228</v>
      </c>
      <c r="C28" s="319" t="s">
        <v>229</v>
      </c>
      <c r="D28" s="380">
        <v>12</v>
      </c>
      <c r="E28" s="131">
        <v>0</v>
      </c>
      <c r="F28" s="131">
        <v>0</v>
      </c>
      <c r="G28" s="15">
        <f t="shared" si="0"/>
        <v>0</v>
      </c>
      <c r="H28" s="15">
        <f t="shared" si="1"/>
        <v>0</v>
      </c>
      <c r="I28" s="15">
        <f t="shared" si="2"/>
        <v>0</v>
      </c>
      <c r="J28" s="67">
        <f t="shared" si="3"/>
        <v>0</v>
      </c>
      <c r="K28" s="357" t="s">
        <v>1308</v>
      </c>
    </row>
    <row r="29" spans="1:11" s="84" customFormat="1" ht="8.25">
      <c r="A29" s="227"/>
      <c r="B29" s="288" t="s">
        <v>9</v>
      </c>
      <c r="C29" s="228" t="s">
        <v>30</v>
      </c>
      <c r="D29" s="229"/>
      <c r="E29" s="131"/>
      <c r="F29" s="131"/>
      <c r="G29" s="229"/>
      <c r="H29" s="233">
        <f>SUM(H24:H28)</f>
        <v>0</v>
      </c>
      <c r="I29" s="233">
        <f>SUM(I24:I28)</f>
        <v>0</v>
      </c>
      <c r="J29" s="234"/>
      <c r="K29" s="358"/>
    </row>
    <row r="30" spans="1:11" s="84" customFormat="1" ht="8.25">
      <c r="A30" s="289"/>
      <c r="B30" s="290"/>
      <c r="C30" s="291" t="s">
        <v>30</v>
      </c>
      <c r="D30" s="292"/>
      <c r="E30" s="292"/>
      <c r="F30" s="292"/>
      <c r="G30" s="292"/>
      <c r="H30" s="292"/>
      <c r="I30" s="235">
        <f>SUM(H29:I29)</f>
        <v>0</v>
      </c>
      <c r="J30" s="293"/>
      <c r="K30" s="359"/>
    </row>
    <row r="31" spans="1:11" s="84" customFormat="1" ht="8.25">
      <c r="A31" s="232" t="s">
        <v>230</v>
      </c>
      <c r="B31" s="130" t="s">
        <v>77</v>
      </c>
      <c r="C31" s="228"/>
      <c r="D31" s="229"/>
      <c r="E31" s="229"/>
      <c r="F31" s="229"/>
      <c r="G31" s="230"/>
      <c r="H31" s="230"/>
      <c r="I31" s="230"/>
      <c r="J31" s="231"/>
      <c r="K31" s="356"/>
    </row>
    <row r="32" spans="1:11" ht="12.75">
      <c r="A32" s="315" t="s">
        <v>94</v>
      </c>
      <c r="B32" s="316" t="s">
        <v>231</v>
      </c>
      <c r="C32" s="317" t="s">
        <v>2</v>
      </c>
      <c r="D32" s="318">
        <v>12</v>
      </c>
      <c r="E32" s="131">
        <v>0</v>
      </c>
      <c r="F32" s="131">
        <v>0</v>
      </c>
      <c r="G32" s="15">
        <f t="shared" si="0"/>
        <v>0</v>
      </c>
      <c r="H32" s="15">
        <f t="shared" si="1"/>
        <v>0</v>
      </c>
      <c r="I32" s="15">
        <f t="shared" si="2"/>
        <v>0</v>
      </c>
      <c r="J32" s="67">
        <f t="shared" si="3"/>
        <v>0</v>
      </c>
      <c r="K32" s="357"/>
    </row>
    <row r="33" spans="1:11" ht="12.75">
      <c r="A33" s="315" t="s">
        <v>95</v>
      </c>
      <c r="B33" s="316" t="s">
        <v>232</v>
      </c>
      <c r="C33" s="317" t="s">
        <v>2</v>
      </c>
      <c r="D33" s="318">
        <v>12</v>
      </c>
      <c r="E33" s="131">
        <v>0</v>
      </c>
      <c r="F33" s="131">
        <v>0</v>
      </c>
      <c r="G33" s="15">
        <f t="shared" si="0"/>
        <v>0</v>
      </c>
      <c r="H33" s="15">
        <f t="shared" si="1"/>
        <v>0</v>
      </c>
      <c r="I33" s="15">
        <f t="shared" si="2"/>
        <v>0</v>
      </c>
      <c r="J33" s="67">
        <f t="shared" si="3"/>
        <v>0</v>
      </c>
      <c r="K33" s="357"/>
    </row>
    <row r="34" spans="1:11" s="84" customFormat="1" ht="8.25">
      <c r="A34" s="227"/>
      <c r="B34" s="288" t="s">
        <v>9</v>
      </c>
      <c r="C34" s="228" t="s">
        <v>30</v>
      </c>
      <c r="D34" s="229"/>
      <c r="E34" s="131"/>
      <c r="F34" s="131"/>
      <c r="G34" s="229"/>
      <c r="H34" s="233">
        <f>SUM(H32:H33)</f>
        <v>0</v>
      </c>
      <c r="I34" s="233">
        <f>SUM(I32:I33)</f>
        <v>0</v>
      </c>
      <c r="J34" s="234"/>
      <c r="K34" s="358"/>
    </row>
    <row r="35" spans="1:11" s="84" customFormat="1" ht="8.25">
      <c r="A35" s="289"/>
      <c r="B35" s="290"/>
      <c r="C35" s="291" t="s">
        <v>30</v>
      </c>
      <c r="D35" s="292"/>
      <c r="E35" s="292"/>
      <c r="F35" s="292"/>
      <c r="G35" s="292"/>
      <c r="H35" s="292"/>
      <c r="I35" s="235">
        <f>SUM(H34:I34)</f>
        <v>0</v>
      </c>
      <c r="J35" s="293"/>
      <c r="K35" s="359"/>
    </row>
    <row r="36" spans="1:11" s="84" customFormat="1" ht="8.25">
      <c r="A36" s="232" t="s">
        <v>233</v>
      </c>
      <c r="B36" s="130" t="s">
        <v>234</v>
      </c>
      <c r="C36" s="228"/>
      <c r="D36" s="229"/>
      <c r="E36" s="229"/>
      <c r="F36" s="229"/>
      <c r="G36" s="230"/>
      <c r="H36" s="230"/>
      <c r="I36" s="230"/>
      <c r="J36" s="231"/>
      <c r="K36" s="356"/>
    </row>
    <row r="37" spans="1:11" ht="12.75">
      <c r="A37" s="315" t="s">
        <v>99</v>
      </c>
      <c r="B37" s="316" t="s">
        <v>235</v>
      </c>
      <c r="C37" s="317" t="s">
        <v>17</v>
      </c>
      <c r="D37" s="318">
        <v>128</v>
      </c>
      <c r="E37" s="131">
        <v>0</v>
      </c>
      <c r="F37" s="131">
        <v>0</v>
      </c>
      <c r="G37" s="15">
        <f t="shared" si="0"/>
        <v>0</v>
      </c>
      <c r="H37" s="15">
        <f t="shared" si="1"/>
        <v>0</v>
      </c>
      <c r="I37" s="15">
        <f t="shared" si="2"/>
        <v>0</v>
      </c>
      <c r="J37" s="67">
        <f t="shared" si="3"/>
        <v>0</v>
      </c>
      <c r="K37" s="357" t="s">
        <v>1309</v>
      </c>
    </row>
    <row r="38" spans="1:11" ht="16.5">
      <c r="A38" s="315" t="s">
        <v>100</v>
      </c>
      <c r="B38" s="316" t="s">
        <v>236</v>
      </c>
      <c r="C38" s="317" t="s">
        <v>17</v>
      </c>
      <c r="D38" s="318">
        <v>78</v>
      </c>
      <c r="E38" s="131">
        <v>0</v>
      </c>
      <c r="F38" s="131">
        <v>0</v>
      </c>
      <c r="G38" s="15">
        <f t="shared" si="0"/>
        <v>0</v>
      </c>
      <c r="H38" s="15">
        <f t="shared" si="1"/>
        <v>0</v>
      </c>
      <c r="I38" s="15">
        <f t="shared" si="2"/>
        <v>0</v>
      </c>
      <c r="J38" s="67">
        <f t="shared" si="3"/>
        <v>0</v>
      </c>
      <c r="K38" s="357" t="s">
        <v>1310</v>
      </c>
    </row>
    <row r="39" spans="1:11" s="84" customFormat="1" ht="8.25">
      <c r="A39" s="227"/>
      <c r="B39" s="288" t="s">
        <v>9</v>
      </c>
      <c r="C39" s="228" t="s">
        <v>30</v>
      </c>
      <c r="D39" s="229"/>
      <c r="E39" s="131"/>
      <c r="F39" s="131"/>
      <c r="G39" s="229"/>
      <c r="H39" s="233">
        <f>SUM(H37:H38)</f>
        <v>0</v>
      </c>
      <c r="I39" s="233">
        <f>SUM(I37:I38)</f>
        <v>0</v>
      </c>
      <c r="J39" s="234"/>
      <c r="K39" s="358"/>
    </row>
    <row r="40" spans="1:11" s="84" customFormat="1" ht="8.25">
      <c r="A40" s="289"/>
      <c r="B40" s="290"/>
      <c r="C40" s="291" t="s">
        <v>30</v>
      </c>
      <c r="D40" s="292"/>
      <c r="E40" s="292"/>
      <c r="F40" s="292"/>
      <c r="G40" s="292"/>
      <c r="H40" s="292"/>
      <c r="I40" s="235">
        <f>SUM(H39:I39)</f>
        <v>0</v>
      </c>
      <c r="J40" s="293"/>
      <c r="K40" s="359"/>
    </row>
    <row r="41" spans="1:11" s="84" customFormat="1" ht="16.5">
      <c r="A41" s="232" t="s">
        <v>237</v>
      </c>
      <c r="B41" s="130" t="s">
        <v>238</v>
      </c>
      <c r="C41" s="228"/>
      <c r="D41" s="229"/>
      <c r="E41" s="229"/>
      <c r="F41" s="229"/>
      <c r="G41" s="230"/>
      <c r="H41" s="230"/>
      <c r="I41" s="230"/>
      <c r="J41" s="231"/>
      <c r="K41" s="356"/>
    </row>
    <row r="42" spans="1:11" ht="50.25">
      <c r="A42" s="315" t="s">
        <v>101</v>
      </c>
      <c r="B42" s="316" t="s">
        <v>239</v>
      </c>
      <c r="C42" s="317" t="s">
        <v>17</v>
      </c>
      <c r="D42" s="318">
        <v>126.8</v>
      </c>
      <c r="E42" s="131">
        <v>0</v>
      </c>
      <c r="F42" s="131">
        <v>0</v>
      </c>
      <c r="G42" s="15">
        <f t="shared" si="0"/>
        <v>0</v>
      </c>
      <c r="H42" s="15">
        <f t="shared" si="1"/>
        <v>0</v>
      </c>
      <c r="I42" s="15">
        <f t="shared" si="2"/>
        <v>0</v>
      </c>
      <c r="J42" s="67">
        <f t="shared" si="3"/>
        <v>0</v>
      </c>
      <c r="K42" s="357" t="s">
        <v>1311</v>
      </c>
    </row>
    <row r="43" spans="1:11" ht="24.75">
      <c r="A43" s="315" t="s">
        <v>102</v>
      </c>
      <c r="B43" s="316" t="s">
        <v>240</v>
      </c>
      <c r="C43" s="317" t="s">
        <v>17</v>
      </c>
      <c r="D43" s="318">
        <v>467.44</v>
      </c>
      <c r="E43" s="131">
        <v>0</v>
      </c>
      <c r="F43" s="131">
        <v>0</v>
      </c>
      <c r="G43" s="15">
        <f t="shared" si="0"/>
        <v>0</v>
      </c>
      <c r="H43" s="15">
        <f t="shared" si="1"/>
        <v>0</v>
      </c>
      <c r="I43" s="15">
        <f t="shared" si="2"/>
        <v>0</v>
      </c>
      <c r="J43" s="67">
        <f t="shared" si="3"/>
        <v>0</v>
      </c>
      <c r="K43" s="357" t="s">
        <v>1312</v>
      </c>
    </row>
    <row r="44" spans="1:11" ht="58.5">
      <c r="A44" s="315" t="s">
        <v>103</v>
      </c>
      <c r="B44" s="316" t="s">
        <v>241</v>
      </c>
      <c r="C44" s="317" t="s">
        <v>16</v>
      </c>
      <c r="D44" s="318">
        <v>33.8</v>
      </c>
      <c r="E44" s="131">
        <v>0</v>
      </c>
      <c r="F44" s="131">
        <v>0</v>
      </c>
      <c r="G44" s="15">
        <f t="shared" si="0"/>
        <v>0</v>
      </c>
      <c r="H44" s="15">
        <f t="shared" si="1"/>
        <v>0</v>
      </c>
      <c r="I44" s="15">
        <f t="shared" si="2"/>
        <v>0</v>
      </c>
      <c r="J44" s="67">
        <f t="shared" si="3"/>
        <v>0</v>
      </c>
      <c r="K44" s="357" t="s">
        <v>1313</v>
      </c>
    </row>
    <row r="45" spans="1:11" ht="50.25">
      <c r="A45" s="315" t="s">
        <v>104</v>
      </c>
      <c r="B45" s="316" t="s">
        <v>242</v>
      </c>
      <c r="C45" s="317" t="s">
        <v>16</v>
      </c>
      <c r="D45" s="318">
        <v>114.59</v>
      </c>
      <c r="E45" s="131">
        <v>0</v>
      </c>
      <c r="F45" s="131">
        <v>0</v>
      </c>
      <c r="G45" s="15">
        <f t="shared" si="0"/>
        <v>0</v>
      </c>
      <c r="H45" s="15">
        <f t="shared" si="1"/>
        <v>0</v>
      </c>
      <c r="I45" s="15">
        <f t="shared" si="2"/>
        <v>0</v>
      </c>
      <c r="J45" s="67">
        <f t="shared" si="3"/>
        <v>0</v>
      </c>
      <c r="K45" s="357" t="s">
        <v>1314</v>
      </c>
    </row>
    <row r="46" spans="1:11" ht="16.5">
      <c r="A46" s="315" t="s">
        <v>105</v>
      </c>
      <c r="B46" s="316" t="s">
        <v>243</v>
      </c>
      <c r="C46" s="320" t="s">
        <v>17</v>
      </c>
      <c r="D46" s="318">
        <v>462.77</v>
      </c>
      <c r="E46" s="131">
        <v>0</v>
      </c>
      <c r="F46" s="131">
        <v>0</v>
      </c>
      <c r="G46" s="15">
        <f t="shared" si="0"/>
        <v>0</v>
      </c>
      <c r="H46" s="15">
        <f t="shared" si="1"/>
        <v>0</v>
      </c>
      <c r="I46" s="15">
        <f t="shared" si="2"/>
        <v>0</v>
      </c>
      <c r="J46" s="67">
        <f t="shared" si="3"/>
        <v>0</v>
      </c>
      <c r="K46" s="357" t="s">
        <v>1315</v>
      </c>
    </row>
    <row r="47" spans="1:11" ht="58.5">
      <c r="A47" s="315" t="s">
        <v>106</v>
      </c>
      <c r="B47" s="316" t="s">
        <v>244</v>
      </c>
      <c r="C47" s="320" t="s">
        <v>16</v>
      </c>
      <c r="D47" s="318">
        <v>65.83</v>
      </c>
      <c r="E47" s="131">
        <v>0</v>
      </c>
      <c r="F47" s="131">
        <v>0</v>
      </c>
      <c r="G47" s="15">
        <f t="shared" si="0"/>
        <v>0</v>
      </c>
      <c r="H47" s="15">
        <f t="shared" si="1"/>
        <v>0</v>
      </c>
      <c r="I47" s="15">
        <f t="shared" si="2"/>
        <v>0</v>
      </c>
      <c r="J47" s="67">
        <f t="shared" si="3"/>
        <v>0</v>
      </c>
      <c r="K47" s="357" t="s">
        <v>1316</v>
      </c>
    </row>
    <row r="48" spans="1:11" ht="42">
      <c r="A48" s="315" t="s">
        <v>107</v>
      </c>
      <c r="B48" s="316" t="s">
        <v>245</v>
      </c>
      <c r="C48" s="317" t="s">
        <v>16</v>
      </c>
      <c r="D48" s="318">
        <v>101.85</v>
      </c>
      <c r="E48" s="131">
        <v>0</v>
      </c>
      <c r="F48" s="131">
        <v>0</v>
      </c>
      <c r="G48" s="15">
        <f t="shared" si="0"/>
        <v>0</v>
      </c>
      <c r="H48" s="15">
        <f t="shared" si="1"/>
        <v>0</v>
      </c>
      <c r="I48" s="15">
        <f t="shared" si="2"/>
        <v>0</v>
      </c>
      <c r="J48" s="67">
        <f t="shared" si="3"/>
        <v>0</v>
      </c>
      <c r="K48" s="357" t="s">
        <v>1317</v>
      </c>
    </row>
    <row r="49" spans="1:11" ht="16.5">
      <c r="A49" s="315" t="s">
        <v>108</v>
      </c>
      <c r="B49" s="316" t="s">
        <v>246</v>
      </c>
      <c r="C49" s="317" t="s">
        <v>17</v>
      </c>
      <c r="D49" s="318">
        <v>117.22</v>
      </c>
      <c r="E49" s="131">
        <v>0</v>
      </c>
      <c r="F49" s="131">
        <v>0</v>
      </c>
      <c r="G49" s="15">
        <f t="shared" si="0"/>
        <v>0</v>
      </c>
      <c r="H49" s="15">
        <f t="shared" si="1"/>
        <v>0</v>
      </c>
      <c r="I49" s="15">
        <f t="shared" si="2"/>
        <v>0</v>
      </c>
      <c r="J49" s="67">
        <f t="shared" si="3"/>
        <v>0</v>
      </c>
      <c r="K49" s="357" t="s">
        <v>1318</v>
      </c>
    </row>
    <row r="50" spans="1:11" ht="16.5">
      <c r="A50" s="315" t="s">
        <v>247</v>
      </c>
      <c r="B50" s="316" t="s">
        <v>248</v>
      </c>
      <c r="C50" s="317" t="s">
        <v>17</v>
      </c>
      <c r="D50" s="318">
        <v>251.65</v>
      </c>
      <c r="E50" s="131">
        <v>0</v>
      </c>
      <c r="F50" s="131">
        <v>0</v>
      </c>
      <c r="G50" s="15">
        <f t="shared" si="0"/>
        <v>0</v>
      </c>
      <c r="H50" s="15">
        <f t="shared" si="1"/>
        <v>0</v>
      </c>
      <c r="I50" s="15">
        <f t="shared" si="2"/>
        <v>0</v>
      </c>
      <c r="J50" s="67">
        <f t="shared" si="3"/>
        <v>0</v>
      </c>
      <c r="K50" s="357" t="s">
        <v>1319</v>
      </c>
    </row>
    <row r="51" spans="1:11" ht="16.5">
      <c r="A51" s="315" t="s">
        <v>249</v>
      </c>
      <c r="B51" s="316" t="s">
        <v>250</v>
      </c>
      <c r="C51" s="320" t="s">
        <v>17</v>
      </c>
      <c r="D51" s="318">
        <v>67</v>
      </c>
      <c r="E51" s="131">
        <v>0</v>
      </c>
      <c r="F51" s="131">
        <v>0</v>
      </c>
      <c r="G51" s="15">
        <f t="shared" si="0"/>
        <v>0</v>
      </c>
      <c r="H51" s="15">
        <f t="shared" si="1"/>
        <v>0</v>
      </c>
      <c r="I51" s="15">
        <f t="shared" si="2"/>
        <v>0</v>
      </c>
      <c r="J51" s="67">
        <f t="shared" si="3"/>
        <v>0</v>
      </c>
      <c r="K51" s="357" t="s">
        <v>1320</v>
      </c>
    </row>
    <row r="52" spans="1:11" ht="16.5">
      <c r="A52" s="315" t="s">
        <v>251</v>
      </c>
      <c r="B52" s="316" t="s">
        <v>252</v>
      </c>
      <c r="C52" s="320" t="s">
        <v>17</v>
      </c>
      <c r="D52" s="318">
        <v>110.69</v>
      </c>
      <c r="E52" s="131">
        <v>0</v>
      </c>
      <c r="F52" s="131">
        <v>0</v>
      </c>
      <c r="G52" s="15">
        <f t="shared" si="0"/>
        <v>0</v>
      </c>
      <c r="H52" s="15">
        <f t="shared" si="1"/>
        <v>0</v>
      </c>
      <c r="I52" s="15">
        <f t="shared" si="2"/>
        <v>0</v>
      </c>
      <c r="J52" s="67">
        <f t="shared" si="3"/>
        <v>0</v>
      </c>
      <c r="K52" s="357" t="s">
        <v>1321</v>
      </c>
    </row>
    <row r="53" spans="1:11" ht="16.5">
      <c r="A53" s="315" t="s">
        <v>253</v>
      </c>
      <c r="B53" s="316" t="s">
        <v>254</v>
      </c>
      <c r="C53" s="317" t="s">
        <v>17</v>
      </c>
      <c r="D53" s="318">
        <v>8.4</v>
      </c>
      <c r="E53" s="131">
        <v>0</v>
      </c>
      <c r="F53" s="131">
        <v>0</v>
      </c>
      <c r="G53" s="15">
        <f t="shared" si="0"/>
        <v>0</v>
      </c>
      <c r="H53" s="15">
        <f t="shared" si="1"/>
        <v>0</v>
      </c>
      <c r="I53" s="15">
        <f t="shared" si="2"/>
        <v>0</v>
      </c>
      <c r="J53" s="67">
        <f t="shared" si="3"/>
        <v>0</v>
      </c>
      <c r="K53" s="357" t="s">
        <v>1322</v>
      </c>
    </row>
    <row r="54" spans="1:11" ht="33">
      <c r="A54" s="315" t="s">
        <v>255</v>
      </c>
      <c r="B54" s="316" t="s">
        <v>256</v>
      </c>
      <c r="C54" s="317" t="s">
        <v>17</v>
      </c>
      <c r="D54" s="318">
        <v>22.37</v>
      </c>
      <c r="E54" s="131">
        <v>0</v>
      </c>
      <c r="F54" s="131">
        <v>0</v>
      </c>
      <c r="G54" s="15">
        <f t="shared" si="0"/>
        <v>0</v>
      </c>
      <c r="H54" s="15">
        <f t="shared" si="1"/>
        <v>0</v>
      </c>
      <c r="I54" s="15">
        <f t="shared" si="2"/>
        <v>0</v>
      </c>
      <c r="J54" s="67">
        <f t="shared" si="3"/>
        <v>0</v>
      </c>
      <c r="K54" s="357" t="s">
        <v>1323</v>
      </c>
    </row>
    <row r="55" spans="1:11" ht="16.5">
      <c r="A55" s="315" t="s">
        <v>257</v>
      </c>
      <c r="B55" s="316" t="s">
        <v>258</v>
      </c>
      <c r="C55" s="317" t="s">
        <v>17</v>
      </c>
      <c r="D55" s="318">
        <v>13.57</v>
      </c>
      <c r="E55" s="131">
        <v>0</v>
      </c>
      <c r="F55" s="131">
        <v>0</v>
      </c>
      <c r="G55" s="15">
        <f t="shared" si="0"/>
        <v>0</v>
      </c>
      <c r="H55" s="15">
        <f t="shared" si="1"/>
        <v>0</v>
      </c>
      <c r="I55" s="15">
        <f t="shared" si="2"/>
        <v>0</v>
      </c>
      <c r="J55" s="67">
        <f t="shared" si="3"/>
        <v>0</v>
      </c>
      <c r="K55" s="357" t="s">
        <v>1324</v>
      </c>
    </row>
    <row r="56" spans="1:11" ht="24.75">
      <c r="A56" s="315" t="s">
        <v>259</v>
      </c>
      <c r="B56" s="316" t="s">
        <v>260</v>
      </c>
      <c r="C56" s="317" t="s">
        <v>15</v>
      </c>
      <c r="D56" s="318">
        <v>22</v>
      </c>
      <c r="E56" s="131">
        <v>0</v>
      </c>
      <c r="F56" s="131">
        <v>0</v>
      </c>
      <c r="G56" s="15">
        <f t="shared" si="0"/>
        <v>0</v>
      </c>
      <c r="H56" s="15">
        <f t="shared" si="1"/>
        <v>0</v>
      </c>
      <c r="I56" s="15">
        <f t="shared" si="2"/>
        <v>0</v>
      </c>
      <c r="J56" s="67">
        <f t="shared" si="3"/>
        <v>0</v>
      </c>
      <c r="K56" s="357" t="s">
        <v>1325</v>
      </c>
    </row>
    <row r="57" spans="1:11" ht="16.5">
      <c r="A57" s="315" t="s">
        <v>261</v>
      </c>
      <c r="B57" s="316" t="s">
        <v>262</v>
      </c>
      <c r="C57" s="317" t="s">
        <v>15</v>
      </c>
      <c r="D57" s="318">
        <v>30</v>
      </c>
      <c r="E57" s="131">
        <v>0</v>
      </c>
      <c r="F57" s="131">
        <v>0</v>
      </c>
      <c r="G57" s="15">
        <f t="shared" si="0"/>
        <v>0</v>
      </c>
      <c r="H57" s="15">
        <f t="shared" si="1"/>
        <v>0</v>
      </c>
      <c r="I57" s="15">
        <f t="shared" si="2"/>
        <v>0</v>
      </c>
      <c r="J57" s="67">
        <f t="shared" si="3"/>
        <v>0</v>
      </c>
      <c r="K57" s="357" t="s">
        <v>1326</v>
      </c>
    </row>
    <row r="58" spans="1:11" ht="16.5">
      <c r="A58" s="315" t="s">
        <v>263</v>
      </c>
      <c r="B58" s="316" t="s">
        <v>264</v>
      </c>
      <c r="C58" s="317" t="s">
        <v>15</v>
      </c>
      <c r="D58" s="318">
        <v>107</v>
      </c>
      <c r="E58" s="131">
        <v>0</v>
      </c>
      <c r="F58" s="131">
        <v>0</v>
      </c>
      <c r="G58" s="15">
        <f t="shared" si="0"/>
        <v>0</v>
      </c>
      <c r="H58" s="15">
        <f t="shared" si="1"/>
        <v>0</v>
      </c>
      <c r="I58" s="15">
        <f t="shared" si="2"/>
        <v>0</v>
      </c>
      <c r="J58" s="67">
        <f t="shared" si="3"/>
        <v>0</v>
      </c>
      <c r="K58" s="357" t="s">
        <v>1327</v>
      </c>
    </row>
    <row r="59" spans="1:11" ht="16.5">
      <c r="A59" s="315" t="s">
        <v>265</v>
      </c>
      <c r="B59" s="316" t="s">
        <v>266</v>
      </c>
      <c r="C59" s="317" t="s">
        <v>18</v>
      </c>
      <c r="D59" s="318">
        <v>1080</v>
      </c>
      <c r="E59" s="131">
        <v>0</v>
      </c>
      <c r="F59" s="131">
        <v>0</v>
      </c>
      <c r="G59" s="15">
        <f t="shared" si="0"/>
        <v>0</v>
      </c>
      <c r="H59" s="15">
        <f t="shared" si="1"/>
        <v>0</v>
      </c>
      <c r="I59" s="15">
        <f t="shared" si="2"/>
        <v>0</v>
      </c>
      <c r="J59" s="67">
        <f t="shared" si="3"/>
        <v>0</v>
      </c>
      <c r="K59" s="357" t="s">
        <v>1328</v>
      </c>
    </row>
    <row r="60" spans="1:11" ht="16.5">
      <c r="A60" s="315" t="s">
        <v>267</v>
      </c>
      <c r="B60" s="316" t="s">
        <v>268</v>
      </c>
      <c r="C60" s="317" t="s">
        <v>18</v>
      </c>
      <c r="D60" s="318">
        <v>109</v>
      </c>
      <c r="E60" s="131">
        <v>0</v>
      </c>
      <c r="F60" s="131">
        <v>0</v>
      </c>
      <c r="G60" s="15">
        <f t="shared" si="0"/>
        <v>0</v>
      </c>
      <c r="H60" s="15">
        <f t="shared" si="1"/>
        <v>0</v>
      </c>
      <c r="I60" s="15">
        <f t="shared" si="2"/>
        <v>0</v>
      </c>
      <c r="J60" s="67">
        <f t="shared" si="3"/>
        <v>0</v>
      </c>
      <c r="K60" s="357" t="s">
        <v>1329</v>
      </c>
    </row>
    <row r="61" spans="1:11" ht="12.75">
      <c r="A61" s="315" t="s">
        <v>269</v>
      </c>
      <c r="B61" s="316" t="s">
        <v>270</v>
      </c>
      <c r="C61" s="317" t="s">
        <v>17</v>
      </c>
      <c r="D61" s="318">
        <v>40</v>
      </c>
      <c r="E61" s="131">
        <v>0</v>
      </c>
      <c r="F61" s="131">
        <v>0</v>
      </c>
      <c r="G61" s="15">
        <f t="shared" si="0"/>
        <v>0</v>
      </c>
      <c r="H61" s="15">
        <f t="shared" si="1"/>
        <v>0</v>
      </c>
      <c r="I61" s="15">
        <f t="shared" si="2"/>
        <v>0</v>
      </c>
      <c r="J61" s="67">
        <f t="shared" si="3"/>
        <v>0</v>
      </c>
      <c r="K61" s="357" t="s">
        <v>1330</v>
      </c>
    </row>
    <row r="62" spans="1:11" ht="16.5">
      <c r="A62" s="315" t="s">
        <v>271</v>
      </c>
      <c r="B62" s="316" t="s">
        <v>272</v>
      </c>
      <c r="C62" s="317" t="s">
        <v>17</v>
      </c>
      <c r="D62" s="318">
        <v>128</v>
      </c>
      <c r="E62" s="131">
        <v>0</v>
      </c>
      <c r="F62" s="131">
        <v>0</v>
      </c>
      <c r="G62" s="15">
        <f t="shared" si="0"/>
        <v>0</v>
      </c>
      <c r="H62" s="15">
        <f t="shared" si="1"/>
        <v>0</v>
      </c>
      <c r="I62" s="15">
        <f t="shared" si="2"/>
        <v>0</v>
      </c>
      <c r="J62" s="67">
        <f t="shared" si="3"/>
        <v>0</v>
      </c>
      <c r="K62" s="357" t="s">
        <v>1331</v>
      </c>
    </row>
    <row r="63" spans="1:11" ht="16.5">
      <c r="A63" s="315" t="s">
        <v>273</v>
      </c>
      <c r="B63" s="316" t="s">
        <v>274</v>
      </c>
      <c r="C63" s="317" t="s">
        <v>17</v>
      </c>
      <c r="D63" s="318">
        <v>351.8</v>
      </c>
      <c r="E63" s="131">
        <v>0</v>
      </c>
      <c r="F63" s="131">
        <v>0</v>
      </c>
      <c r="G63" s="15">
        <f t="shared" si="0"/>
        <v>0</v>
      </c>
      <c r="H63" s="15">
        <f t="shared" si="1"/>
        <v>0</v>
      </c>
      <c r="I63" s="15">
        <f t="shared" si="2"/>
        <v>0</v>
      </c>
      <c r="J63" s="67">
        <f t="shared" si="3"/>
        <v>0</v>
      </c>
      <c r="K63" s="357" t="s">
        <v>1332</v>
      </c>
    </row>
    <row r="64" spans="1:11" ht="12.75">
      <c r="A64" s="315" t="s">
        <v>275</v>
      </c>
      <c r="B64" s="316" t="s">
        <v>276</v>
      </c>
      <c r="C64" s="317" t="s">
        <v>17</v>
      </c>
      <c r="D64" s="318">
        <v>7</v>
      </c>
      <c r="E64" s="131">
        <v>0</v>
      </c>
      <c r="F64" s="131">
        <v>0</v>
      </c>
      <c r="G64" s="15">
        <f t="shared" si="0"/>
        <v>0</v>
      </c>
      <c r="H64" s="15">
        <f t="shared" si="1"/>
        <v>0</v>
      </c>
      <c r="I64" s="15">
        <f t="shared" si="2"/>
        <v>0</v>
      </c>
      <c r="J64" s="67">
        <f t="shared" si="3"/>
        <v>0</v>
      </c>
      <c r="K64" s="357" t="s">
        <v>1333</v>
      </c>
    </row>
    <row r="65" spans="1:11" ht="16.5">
      <c r="A65" s="315" t="s">
        <v>277</v>
      </c>
      <c r="B65" s="316" t="s">
        <v>278</v>
      </c>
      <c r="C65" s="317" t="s">
        <v>15</v>
      </c>
      <c r="D65" s="318">
        <v>3</v>
      </c>
      <c r="E65" s="131">
        <v>0</v>
      </c>
      <c r="F65" s="131">
        <v>0</v>
      </c>
      <c r="G65" s="15">
        <f t="shared" si="0"/>
        <v>0</v>
      </c>
      <c r="H65" s="15">
        <f t="shared" si="1"/>
        <v>0</v>
      </c>
      <c r="I65" s="15">
        <f t="shared" si="2"/>
        <v>0</v>
      </c>
      <c r="J65" s="67">
        <f t="shared" si="3"/>
        <v>0</v>
      </c>
      <c r="K65" s="357" t="s">
        <v>1334</v>
      </c>
    </row>
    <row r="66" spans="1:11" ht="12.75">
      <c r="A66" s="315" t="s">
        <v>279</v>
      </c>
      <c r="B66" s="316" t="s">
        <v>280</v>
      </c>
      <c r="C66" s="317" t="s">
        <v>18</v>
      </c>
      <c r="D66" s="318">
        <v>125</v>
      </c>
      <c r="E66" s="131">
        <v>0</v>
      </c>
      <c r="F66" s="131">
        <v>0</v>
      </c>
      <c r="G66" s="15">
        <f t="shared" si="0"/>
        <v>0</v>
      </c>
      <c r="H66" s="15">
        <f t="shared" si="1"/>
        <v>0</v>
      </c>
      <c r="I66" s="15">
        <f t="shared" si="2"/>
        <v>0</v>
      </c>
      <c r="J66" s="67">
        <f t="shared" si="3"/>
        <v>0</v>
      </c>
      <c r="K66" s="357" t="s">
        <v>1335</v>
      </c>
    </row>
    <row r="67" spans="1:11" ht="16.5">
      <c r="A67" s="315" t="s">
        <v>281</v>
      </c>
      <c r="B67" s="316" t="s">
        <v>282</v>
      </c>
      <c r="C67" s="317" t="s">
        <v>17</v>
      </c>
      <c r="D67" s="318">
        <v>14</v>
      </c>
      <c r="E67" s="131">
        <v>0</v>
      </c>
      <c r="F67" s="131">
        <v>0</v>
      </c>
      <c r="G67" s="15">
        <f t="shared" si="0"/>
        <v>0</v>
      </c>
      <c r="H67" s="15">
        <f t="shared" si="1"/>
        <v>0</v>
      </c>
      <c r="I67" s="15">
        <f t="shared" si="2"/>
        <v>0</v>
      </c>
      <c r="J67" s="67">
        <f t="shared" si="3"/>
        <v>0</v>
      </c>
      <c r="K67" s="357" t="s">
        <v>1336</v>
      </c>
    </row>
    <row r="68" spans="1:11" ht="16.5">
      <c r="A68" s="315" t="s">
        <v>283</v>
      </c>
      <c r="B68" s="316" t="s">
        <v>284</v>
      </c>
      <c r="C68" s="317" t="s">
        <v>15</v>
      </c>
      <c r="D68" s="318">
        <v>4</v>
      </c>
      <c r="E68" s="131">
        <v>0</v>
      </c>
      <c r="F68" s="131">
        <v>0</v>
      </c>
      <c r="G68" s="15">
        <f t="shared" si="0"/>
        <v>0</v>
      </c>
      <c r="H68" s="15">
        <f t="shared" si="1"/>
        <v>0</v>
      </c>
      <c r="I68" s="15">
        <f t="shared" si="2"/>
        <v>0</v>
      </c>
      <c r="J68" s="67">
        <f t="shared" si="3"/>
        <v>0</v>
      </c>
      <c r="K68" s="357" t="s">
        <v>1337</v>
      </c>
    </row>
    <row r="69" spans="1:11" ht="16.5">
      <c r="A69" s="315" t="s">
        <v>285</v>
      </c>
      <c r="B69" s="316" t="s">
        <v>286</v>
      </c>
      <c r="C69" s="317" t="s">
        <v>15</v>
      </c>
      <c r="D69" s="318">
        <v>1</v>
      </c>
      <c r="E69" s="131">
        <v>0</v>
      </c>
      <c r="F69" s="131">
        <v>0</v>
      </c>
      <c r="G69" s="15">
        <f t="shared" si="0"/>
        <v>0</v>
      </c>
      <c r="H69" s="15">
        <f t="shared" si="1"/>
        <v>0</v>
      </c>
      <c r="I69" s="15">
        <f t="shared" si="2"/>
        <v>0</v>
      </c>
      <c r="J69" s="67">
        <f t="shared" si="3"/>
        <v>0</v>
      </c>
      <c r="K69" s="357" t="s">
        <v>1338</v>
      </c>
    </row>
    <row r="70" spans="1:11" ht="16.5">
      <c r="A70" s="315" t="s">
        <v>287</v>
      </c>
      <c r="B70" s="316" t="s">
        <v>288</v>
      </c>
      <c r="C70" s="317" t="s">
        <v>16</v>
      </c>
      <c r="D70" s="318">
        <v>178.84</v>
      </c>
      <c r="E70" s="131">
        <v>0</v>
      </c>
      <c r="F70" s="131">
        <v>0</v>
      </c>
      <c r="G70" s="15">
        <f t="shared" si="0"/>
        <v>0</v>
      </c>
      <c r="H70" s="15">
        <f t="shared" si="1"/>
        <v>0</v>
      </c>
      <c r="I70" s="15">
        <f t="shared" si="2"/>
        <v>0</v>
      </c>
      <c r="J70" s="67">
        <f t="shared" si="3"/>
        <v>0</v>
      </c>
      <c r="K70" s="357" t="s">
        <v>1339</v>
      </c>
    </row>
    <row r="71" spans="1:11" ht="16.5">
      <c r="A71" s="315" t="s">
        <v>289</v>
      </c>
      <c r="B71" s="316" t="s">
        <v>290</v>
      </c>
      <c r="C71" s="317" t="s">
        <v>16</v>
      </c>
      <c r="D71" s="318">
        <v>279.83</v>
      </c>
      <c r="E71" s="131">
        <v>0</v>
      </c>
      <c r="F71" s="131">
        <v>0</v>
      </c>
      <c r="G71" s="15">
        <f t="shared" si="0"/>
        <v>0</v>
      </c>
      <c r="H71" s="15">
        <f t="shared" si="1"/>
        <v>0</v>
      </c>
      <c r="I71" s="15">
        <f t="shared" si="2"/>
        <v>0</v>
      </c>
      <c r="J71" s="67">
        <f t="shared" si="3"/>
        <v>0</v>
      </c>
      <c r="K71" s="357" t="s">
        <v>1340</v>
      </c>
    </row>
    <row r="72" spans="1:11" ht="12.75">
      <c r="A72" s="315" t="s">
        <v>291</v>
      </c>
      <c r="B72" s="316" t="s">
        <v>292</v>
      </c>
      <c r="C72" s="317" t="s">
        <v>17</v>
      </c>
      <c r="D72" s="318">
        <v>68.3</v>
      </c>
      <c r="E72" s="131">
        <v>0</v>
      </c>
      <c r="F72" s="131">
        <v>0</v>
      </c>
      <c r="G72" s="15">
        <f t="shared" si="0"/>
        <v>0</v>
      </c>
      <c r="H72" s="15">
        <f t="shared" si="1"/>
        <v>0</v>
      </c>
      <c r="I72" s="15">
        <f t="shared" si="2"/>
        <v>0</v>
      </c>
      <c r="J72" s="67">
        <f t="shared" si="3"/>
        <v>0</v>
      </c>
      <c r="K72" s="357" t="s">
        <v>1341</v>
      </c>
    </row>
    <row r="73" spans="1:11" ht="16.5">
      <c r="A73" s="315" t="s">
        <v>293</v>
      </c>
      <c r="B73" s="316" t="s">
        <v>294</v>
      </c>
      <c r="C73" s="317" t="s">
        <v>15</v>
      </c>
      <c r="D73" s="318">
        <v>1</v>
      </c>
      <c r="E73" s="131">
        <v>0</v>
      </c>
      <c r="F73" s="131">
        <v>0</v>
      </c>
      <c r="G73" s="15">
        <f t="shared" si="0"/>
        <v>0</v>
      </c>
      <c r="H73" s="15">
        <f t="shared" si="1"/>
        <v>0</v>
      </c>
      <c r="I73" s="15">
        <f t="shared" si="2"/>
        <v>0</v>
      </c>
      <c r="J73" s="67">
        <f t="shared" si="3"/>
        <v>0</v>
      </c>
      <c r="K73" s="357" t="s">
        <v>1342</v>
      </c>
    </row>
    <row r="74" spans="1:11" s="84" customFormat="1" ht="8.25">
      <c r="A74" s="227"/>
      <c r="B74" s="288" t="s">
        <v>9</v>
      </c>
      <c r="C74" s="228" t="s">
        <v>30</v>
      </c>
      <c r="D74" s="229"/>
      <c r="E74" s="131"/>
      <c r="F74" s="131"/>
      <c r="G74" s="229"/>
      <c r="H74" s="233">
        <f>SUM(H42:H73)</f>
        <v>0</v>
      </c>
      <c r="I74" s="233">
        <f>SUM(I42:I73)</f>
        <v>0</v>
      </c>
      <c r="J74" s="234"/>
      <c r="K74" s="358"/>
    </row>
    <row r="75" spans="1:11" s="84" customFormat="1" ht="8.25">
      <c r="A75" s="289"/>
      <c r="B75" s="290"/>
      <c r="C75" s="291" t="s">
        <v>30</v>
      </c>
      <c r="D75" s="292"/>
      <c r="E75" s="292"/>
      <c r="F75" s="292"/>
      <c r="G75" s="292"/>
      <c r="H75" s="292"/>
      <c r="I75" s="235">
        <f>SUM(H74:I74)</f>
        <v>0</v>
      </c>
      <c r="J75" s="293"/>
      <c r="K75" s="359"/>
    </row>
    <row r="76" spans="1:11" s="84" customFormat="1" ht="8.25">
      <c r="A76" s="232" t="s">
        <v>295</v>
      </c>
      <c r="B76" s="130" t="s">
        <v>296</v>
      </c>
      <c r="C76" s="228"/>
      <c r="D76" s="229"/>
      <c r="E76" s="229"/>
      <c r="F76" s="229"/>
      <c r="G76" s="230"/>
      <c r="H76" s="230"/>
      <c r="I76" s="230"/>
      <c r="J76" s="231"/>
      <c r="K76" s="356"/>
    </row>
    <row r="77" spans="1:11" ht="24.75">
      <c r="A77" s="315" t="s">
        <v>109</v>
      </c>
      <c r="B77" s="321" t="s">
        <v>297</v>
      </c>
      <c r="C77" s="317" t="s">
        <v>16</v>
      </c>
      <c r="D77" s="318">
        <v>130.68</v>
      </c>
      <c r="E77" s="131">
        <v>0</v>
      </c>
      <c r="F77" s="131">
        <v>0</v>
      </c>
      <c r="G77" s="15">
        <f t="shared" si="0"/>
        <v>0</v>
      </c>
      <c r="H77" s="15">
        <f t="shared" si="1"/>
        <v>0</v>
      </c>
      <c r="I77" s="15">
        <f t="shared" si="2"/>
        <v>0</v>
      </c>
      <c r="J77" s="67">
        <f>SUM(H77:I77)</f>
        <v>0</v>
      </c>
      <c r="K77" s="357" t="s">
        <v>1343</v>
      </c>
    </row>
    <row r="78" spans="1:11" ht="24.75">
      <c r="A78" s="315" t="s">
        <v>110</v>
      </c>
      <c r="B78" s="321" t="s">
        <v>298</v>
      </c>
      <c r="C78" s="317" t="s">
        <v>16</v>
      </c>
      <c r="D78" s="318">
        <v>3.44</v>
      </c>
      <c r="E78" s="131">
        <v>0</v>
      </c>
      <c r="F78" s="131">
        <v>0</v>
      </c>
      <c r="G78" s="15">
        <f t="shared" si="0"/>
        <v>0</v>
      </c>
      <c r="H78" s="15">
        <f t="shared" si="1"/>
        <v>0</v>
      </c>
      <c r="I78" s="15">
        <f t="shared" si="2"/>
        <v>0</v>
      </c>
      <c r="J78" s="67">
        <f t="shared" si="3"/>
        <v>0</v>
      </c>
      <c r="K78" s="357" t="s">
        <v>1344</v>
      </c>
    </row>
    <row r="79" spans="1:11" ht="24.75">
      <c r="A79" s="315" t="s">
        <v>111</v>
      </c>
      <c r="B79" s="321" t="s">
        <v>299</v>
      </c>
      <c r="C79" s="317" t="s">
        <v>16</v>
      </c>
      <c r="D79" s="318">
        <v>4</v>
      </c>
      <c r="E79" s="131">
        <v>0</v>
      </c>
      <c r="F79" s="131">
        <v>0</v>
      </c>
      <c r="G79" s="15">
        <f t="shared" si="0"/>
        <v>0</v>
      </c>
      <c r="H79" s="15">
        <f t="shared" si="1"/>
        <v>0</v>
      </c>
      <c r="I79" s="15">
        <f t="shared" si="2"/>
        <v>0</v>
      </c>
      <c r="J79" s="67">
        <f t="shared" si="3"/>
        <v>0</v>
      </c>
      <c r="K79" s="357" t="s">
        <v>1345</v>
      </c>
    </row>
    <row r="80" spans="1:11" ht="24.75">
      <c r="A80" s="315" t="s">
        <v>112</v>
      </c>
      <c r="B80" s="322" t="s">
        <v>300</v>
      </c>
      <c r="C80" s="317" t="s">
        <v>16</v>
      </c>
      <c r="D80" s="318">
        <v>108.32</v>
      </c>
      <c r="E80" s="131">
        <v>0</v>
      </c>
      <c r="F80" s="131">
        <v>0</v>
      </c>
      <c r="G80" s="15">
        <f t="shared" si="0"/>
        <v>0</v>
      </c>
      <c r="H80" s="15">
        <f t="shared" si="1"/>
        <v>0</v>
      </c>
      <c r="I80" s="15">
        <f t="shared" si="2"/>
        <v>0</v>
      </c>
      <c r="J80" s="67">
        <f t="shared" si="3"/>
        <v>0</v>
      </c>
      <c r="K80" s="357" t="s">
        <v>1346</v>
      </c>
    </row>
    <row r="81" spans="1:11" ht="16.5">
      <c r="A81" s="315" t="s">
        <v>113</v>
      </c>
      <c r="B81" s="321" t="s">
        <v>301</v>
      </c>
      <c r="C81" s="317" t="s">
        <v>16</v>
      </c>
      <c r="D81" s="318">
        <v>35.55</v>
      </c>
      <c r="E81" s="131">
        <v>0</v>
      </c>
      <c r="F81" s="131">
        <v>0</v>
      </c>
      <c r="G81" s="15">
        <f t="shared" si="0"/>
        <v>0</v>
      </c>
      <c r="H81" s="15">
        <f t="shared" si="1"/>
        <v>0</v>
      </c>
      <c r="I81" s="15">
        <f t="shared" si="2"/>
        <v>0</v>
      </c>
      <c r="J81" s="67">
        <f t="shared" si="3"/>
        <v>0</v>
      </c>
      <c r="K81" s="357" t="s">
        <v>1347</v>
      </c>
    </row>
    <row r="82" spans="1:11" s="84" customFormat="1" ht="8.25">
      <c r="A82" s="227"/>
      <c r="B82" s="288" t="s">
        <v>9</v>
      </c>
      <c r="C82" s="228" t="s">
        <v>30</v>
      </c>
      <c r="D82" s="229"/>
      <c r="E82" s="131"/>
      <c r="F82" s="131"/>
      <c r="G82" s="229"/>
      <c r="H82" s="233">
        <f>SUM(H77:H81)</f>
        <v>0</v>
      </c>
      <c r="I82" s="233">
        <f>SUM(I77:I81)</f>
        <v>0</v>
      </c>
      <c r="J82" s="234"/>
      <c r="K82" s="358"/>
    </row>
    <row r="83" spans="1:11" s="84" customFormat="1" ht="8.25">
      <c r="A83" s="289"/>
      <c r="B83" s="290"/>
      <c r="C83" s="291" t="s">
        <v>30</v>
      </c>
      <c r="D83" s="292"/>
      <c r="E83" s="292"/>
      <c r="F83" s="292"/>
      <c r="G83" s="292"/>
      <c r="H83" s="292"/>
      <c r="I83" s="235">
        <f>SUM(H82:I82)</f>
        <v>0</v>
      </c>
      <c r="J83" s="293"/>
      <c r="K83" s="359"/>
    </row>
    <row r="84" spans="1:11" s="84" customFormat="1" ht="8.25">
      <c r="A84" s="232" t="s">
        <v>302</v>
      </c>
      <c r="B84" s="130" t="s">
        <v>96</v>
      </c>
      <c r="C84" s="228"/>
      <c r="D84" s="229"/>
      <c r="E84" s="229"/>
      <c r="F84" s="229"/>
      <c r="G84" s="230"/>
      <c r="H84" s="230"/>
      <c r="I84" s="230"/>
      <c r="J84" s="231"/>
      <c r="K84" s="356"/>
    </row>
    <row r="85" spans="1:11" s="84" customFormat="1" ht="16.5">
      <c r="A85" s="232" t="s">
        <v>114</v>
      </c>
      <c r="B85" s="130" t="s">
        <v>303</v>
      </c>
      <c r="C85" s="228"/>
      <c r="D85" s="229"/>
      <c r="E85" s="229"/>
      <c r="F85" s="229"/>
      <c r="G85" s="230"/>
      <c r="H85" s="230"/>
      <c r="I85" s="230"/>
      <c r="J85" s="231"/>
      <c r="K85" s="356"/>
    </row>
    <row r="86" spans="1:11" ht="33">
      <c r="A86" s="315" t="s">
        <v>304</v>
      </c>
      <c r="B86" s="316" t="s">
        <v>305</v>
      </c>
      <c r="C86" s="317" t="s">
        <v>17</v>
      </c>
      <c r="D86" s="323">
        <v>40</v>
      </c>
      <c r="E86" s="131">
        <v>0</v>
      </c>
      <c r="F86" s="131">
        <v>0</v>
      </c>
      <c r="G86" s="15">
        <f t="shared" si="0"/>
        <v>0</v>
      </c>
      <c r="H86" s="15">
        <f t="shared" si="1"/>
        <v>0</v>
      </c>
      <c r="I86" s="15">
        <f t="shared" si="2"/>
        <v>0</v>
      </c>
      <c r="J86" s="67">
        <f t="shared" si="3"/>
        <v>0</v>
      </c>
      <c r="K86" s="357" t="s">
        <v>1348</v>
      </c>
    </row>
    <row r="87" spans="1:11" ht="33">
      <c r="A87" s="315" t="s">
        <v>306</v>
      </c>
      <c r="B87" s="316" t="s">
        <v>307</v>
      </c>
      <c r="C87" s="324" t="s">
        <v>17</v>
      </c>
      <c r="D87" s="323">
        <v>80</v>
      </c>
      <c r="E87" s="131">
        <v>0</v>
      </c>
      <c r="F87" s="131">
        <v>0</v>
      </c>
      <c r="G87" s="15">
        <f t="shared" si="0"/>
        <v>0</v>
      </c>
      <c r="H87" s="15">
        <f t="shared" si="1"/>
        <v>0</v>
      </c>
      <c r="I87" s="15">
        <f t="shared" si="2"/>
        <v>0</v>
      </c>
      <c r="J87" s="67">
        <f t="shared" si="3"/>
        <v>0</v>
      </c>
      <c r="K87" s="357" t="s">
        <v>1349</v>
      </c>
    </row>
    <row r="88" spans="1:11" s="84" customFormat="1" ht="8.25">
      <c r="A88" s="232" t="s">
        <v>115</v>
      </c>
      <c r="B88" s="130" t="s">
        <v>308</v>
      </c>
      <c r="C88" s="228"/>
      <c r="D88" s="229"/>
      <c r="E88" s="229"/>
      <c r="F88" s="229"/>
      <c r="G88" s="230"/>
      <c r="H88" s="230"/>
      <c r="I88" s="230"/>
      <c r="J88" s="231"/>
      <c r="K88" s="356"/>
    </row>
    <row r="89" spans="1:11" ht="16.5">
      <c r="A89" s="315" t="s">
        <v>309</v>
      </c>
      <c r="B89" s="316" t="s">
        <v>310</v>
      </c>
      <c r="C89" s="317" t="s">
        <v>18</v>
      </c>
      <c r="D89" s="323">
        <v>64</v>
      </c>
      <c r="E89" s="131">
        <v>0</v>
      </c>
      <c r="F89" s="131">
        <v>0</v>
      </c>
      <c r="G89" s="15">
        <f aca="true" t="shared" si="4" ref="G89:G148">SUM(E89:F89)</f>
        <v>0</v>
      </c>
      <c r="H89" s="15">
        <f aca="true" t="shared" si="5" ref="H89:H148">TRUNC(D89*E89,2)</f>
        <v>0</v>
      </c>
      <c r="I89" s="15">
        <f aca="true" t="shared" si="6" ref="I89:I148">TRUNC(D89*F89,2)</f>
        <v>0</v>
      </c>
      <c r="J89" s="67">
        <f aca="true" t="shared" si="7" ref="J89:J148">SUM(H89:I89)</f>
        <v>0</v>
      </c>
      <c r="K89" s="357" t="s">
        <v>1350</v>
      </c>
    </row>
    <row r="90" spans="1:11" ht="24.75">
      <c r="A90" s="315" t="s">
        <v>311</v>
      </c>
      <c r="B90" s="316" t="s">
        <v>312</v>
      </c>
      <c r="C90" s="317" t="s">
        <v>18</v>
      </c>
      <c r="D90" s="323">
        <v>9</v>
      </c>
      <c r="E90" s="131">
        <v>0</v>
      </c>
      <c r="F90" s="131">
        <v>0</v>
      </c>
      <c r="G90" s="15">
        <f t="shared" si="4"/>
        <v>0</v>
      </c>
      <c r="H90" s="15">
        <f t="shared" si="5"/>
        <v>0</v>
      </c>
      <c r="I90" s="15">
        <f t="shared" si="6"/>
        <v>0</v>
      </c>
      <c r="J90" s="67">
        <f t="shared" si="7"/>
        <v>0</v>
      </c>
      <c r="K90" s="357" t="s">
        <v>1351</v>
      </c>
    </row>
    <row r="91" spans="1:11" ht="24.75">
      <c r="A91" s="315" t="s">
        <v>313</v>
      </c>
      <c r="B91" s="316" t="s">
        <v>314</v>
      </c>
      <c r="C91" s="317" t="s">
        <v>18</v>
      </c>
      <c r="D91" s="323">
        <v>115</v>
      </c>
      <c r="E91" s="131">
        <v>0</v>
      </c>
      <c r="F91" s="131">
        <v>0</v>
      </c>
      <c r="G91" s="15">
        <f t="shared" si="4"/>
        <v>0</v>
      </c>
      <c r="H91" s="15">
        <f t="shared" si="5"/>
        <v>0</v>
      </c>
      <c r="I91" s="15">
        <f t="shared" si="6"/>
        <v>0</v>
      </c>
      <c r="J91" s="67">
        <f t="shared" si="7"/>
        <v>0</v>
      </c>
      <c r="K91" s="357" t="s">
        <v>1352</v>
      </c>
    </row>
    <row r="92" spans="1:11" ht="24.75">
      <c r="A92" s="315" t="s">
        <v>315</v>
      </c>
      <c r="B92" s="316" t="s">
        <v>316</v>
      </c>
      <c r="C92" s="320" t="s">
        <v>18</v>
      </c>
      <c r="D92" s="325">
        <v>12</v>
      </c>
      <c r="E92" s="131">
        <v>0</v>
      </c>
      <c r="F92" s="131">
        <v>0</v>
      </c>
      <c r="G92" s="15">
        <f t="shared" si="4"/>
        <v>0</v>
      </c>
      <c r="H92" s="15">
        <f t="shared" si="5"/>
        <v>0</v>
      </c>
      <c r="I92" s="15">
        <f t="shared" si="6"/>
        <v>0</v>
      </c>
      <c r="J92" s="67">
        <f t="shared" si="7"/>
        <v>0</v>
      </c>
      <c r="K92" s="357" t="s">
        <v>1353</v>
      </c>
    </row>
    <row r="93" spans="1:11" ht="16.5">
      <c r="A93" s="315"/>
      <c r="B93" s="316" t="s">
        <v>317</v>
      </c>
      <c r="C93" s="320" t="s">
        <v>18</v>
      </c>
      <c r="D93" s="325">
        <v>12</v>
      </c>
      <c r="E93" s="131">
        <v>0</v>
      </c>
      <c r="F93" s="131">
        <v>0</v>
      </c>
      <c r="G93" s="15">
        <f t="shared" si="4"/>
        <v>0</v>
      </c>
      <c r="H93" s="15">
        <f t="shared" si="5"/>
        <v>0</v>
      </c>
      <c r="I93" s="15">
        <f t="shared" si="6"/>
        <v>0</v>
      </c>
      <c r="J93" s="67">
        <f t="shared" si="7"/>
        <v>0</v>
      </c>
      <c r="K93" s="357" t="s">
        <v>1354</v>
      </c>
    </row>
    <row r="94" spans="1:11" ht="16.5">
      <c r="A94" s="315" t="s">
        <v>318</v>
      </c>
      <c r="B94" s="316" t="s">
        <v>319</v>
      </c>
      <c r="C94" s="317" t="s">
        <v>18</v>
      </c>
      <c r="D94" s="323">
        <v>48</v>
      </c>
      <c r="E94" s="131">
        <v>0</v>
      </c>
      <c r="F94" s="131">
        <v>0</v>
      </c>
      <c r="G94" s="15">
        <f t="shared" si="4"/>
        <v>0</v>
      </c>
      <c r="H94" s="15">
        <f t="shared" si="5"/>
        <v>0</v>
      </c>
      <c r="I94" s="15">
        <f t="shared" si="6"/>
        <v>0</v>
      </c>
      <c r="J94" s="67">
        <f t="shared" si="7"/>
        <v>0</v>
      </c>
      <c r="K94" s="357" t="s">
        <v>1355</v>
      </c>
    </row>
    <row r="95" spans="1:11" ht="16.5">
      <c r="A95" s="315" t="s">
        <v>320</v>
      </c>
      <c r="B95" s="316" t="s">
        <v>321</v>
      </c>
      <c r="C95" s="320" t="s">
        <v>15</v>
      </c>
      <c r="D95" s="325">
        <v>2</v>
      </c>
      <c r="E95" s="131">
        <v>0</v>
      </c>
      <c r="F95" s="131">
        <v>0</v>
      </c>
      <c r="G95" s="15">
        <f t="shared" si="4"/>
        <v>0</v>
      </c>
      <c r="H95" s="15">
        <f t="shared" si="5"/>
        <v>0</v>
      </c>
      <c r="I95" s="15">
        <f t="shared" si="6"/>
        <v>0</v>
      </c>
      <c r="J95" s="67">
        <f t="shared" si="7"/>
        <v>0</v>
      </c>
      <c r="K95" s="357" t="s">
        <v>1356</v>
      </c>
    </row>
    <row r="96" spans="1:11" ht="16.5">
      <c r="A96" s="315" t="s">
        <v>322</v>
      </c>
      <c r="B96" s="316" t="s">
        <v>323</v>
      </c>
      <c r="C96" s="320" t="s">
        <v>15</v>
      </c>
      <c r="D96" s="325">
        <v>2</v>
      </c>
      <c r="E96" s="131">
        <v>0</v>
      </c>
      <c r="F96" s="131">
        <v>0</v>
      </c>
      <c r="G96" s="15">
        <f t="shared" si="4"/>
        <v>0</v>
      </c>
      <c r="H96" s="15">
        <f t="shared" si="5"/>
        <v>0</v>
      </c>
      <c r="I96" s="15">
        <f t="shared" si="6"/>
        <v>0</v>
      </c>
      <c r="J96" s="67">
        <f t="shared" si="7"/>
        <v>0</v>
      </c>
      <c r="K96" s="357" t="s">
        <v>1356</v>
      </c>
    </row>
    <row r="97" spans="1:11" ht="16.5">
      <c r="A97" s="315" t="s">
        <v>324</v>
      </c>
      <c r="B97" s="316" t="s">
        <v>325</v>
      </c>
      <c r="C97" s="320" t="s">
        <v>15</v>
      </c>
      <c r="D97" s="325">
        <v>5</v>
      </c>
      <c r="E97" s="131">
        <v>0</v>
      </c>
      <c r="F97" s="131">
        <v>0</v>
      </c>
      <c r="G97" s="15">
        <f t="shared" si="4"/>
        <v>0</v>
      </c>
      <c r="H97" s="15">
        <f t="shared" si="5"/>
        <v>0</v>
      </c>
      <c r="I97" s="15">
        <f t="shared" si="6"/>
        <v>0</v>
      </c>
      <c r="J97" s="67">
        <f t="shared" si="7"/>
        <v>0</v>
      </c>
      <c r="K97" s="357" t="s">
        <v>1356</v>
      </c>
    </row>
    <row r="98" spans="1:11" ht="42">
      <c r="A98" s="315" t="s">
        <v>326</v>
      </c>
      <c r="B98" s="316" t="s">
        <v>327</v>
      </c>
      <c r="C98" s="317" t="s">
        <v>18</v>
      </c>
      <c r="D98" s="323">
        <v>78</v>
      </c>
      <c r="E98" s="131">
        <v>0</v>
      </c>
      <c r="F98" s="131">
        <v>0</v>
      </c>
      <c r="G98" s="15">
        <f t="shared" si="4"/>
        <v>0</v>
      </c>
      <c r="H98" s="15">
        <f t="shared" si="5"/>
        <v>0</v>
      </c>
      <c r="I98" s="15">
        <f t="shared" si="6"/>
        <v>0</v>
      </c>
      <c r="J98" s="67">
        <f t="shared" si="7"/>
        <v>0</v>
      </c>
      <c r="K98" s="357" t="s">
        <v>1357</v>
      </c>
    </row>
    <row r="99" spans="1:11" ht="16.5">
      <c r="A99" s="315" t="s">
        <v>328</v>
      </c>
      <c r="B99" s="316" t="s">
        <v>329</v>
      </c>
      <c r="C99" s="317" t="s">
        <v>15</v>
      </c>
      <c r="D99" s="323">
        <v>13</v>
      </c>
      <c r="E99" s="131">
        <v>0</v>
      </c>
      <c r="F99" s="131">
        <v>0</v>
      </c>
      <c r="G99" s="15">
        <f t="shared" si="4"/>
        <v>0</v>
      </c>
      <c r="H99" s="15">
        <f t="shared" si="5"/>
        <v>0</v>
      </c>
      <c r="I99" s="15">
        <f t="shared" si="6"/>
        <v>0</v>
      </c>
      <c r="J99" s="67">
        <f t="shared" si="7"/>
        <v>0</v>
      </c>
      <c r="K99" s="357" t="s">
        <v>1358</v>
      </c>
    </row>
    <row r="100" spans="1:11" ht="42">
      <c r="A100" s="315" t="s">
        <v>330</v>
      </c>
      <c r="B100" s="316" t="s">
        <v>331</v>
      </c>
      <c r="C100" s="317" t="s">
        <v>18</v>
      </c>
      <c r="D100" s="323">
        <v>30</v>
      </c>
      <c r="E100" s="131">
        <v>0</v>
      </c>
      <c r="F100" s="131">
        <v>0</v>
      </c>
      <c r="G100" s="15">
        <f t="shared" si="4"/>
        <v>0</v>
      </c>
      <c r="H100" s="15">
        <f t="shared" si="5"/>
        <v>0</v>
      </c>
      <c r="I100" s="15">
        <f t="shared" si="6"/>
        <v>0</v>
      </c>
      <c r="J100" s="67">
        <f t="shared" si="7"/>
        <v>0</v>
      </c>
      <c r="K100" s="357" t="s">
        <v>1359</v>
      </c>
    </row>
    <row r="101" spans="1:11" ht="16.5">
      <c r="A101" s="315" t="s">
        <v>332</v>
      </c>
      <c r="B101" s="316" t="s">
        <v>333</v>
      </c>
      <c r="C101" s="317" t="s">
        <v>15</v>
      </c>
      <c r="D101" s="323">
        <v>13</v>
      </c>
      <c r="E101" s="131">
        <v>0</v>
      </c>
      <c r="F101" s="131">
        <v>0</v>
      </c>
      <c r="G101" s="15">
        <f t="shared" si="4"/>
        <v>0</v>
      </c>
      <c r="H101" s="15">
        <f t="shared" si="5"/>
        <v>0</v>
      </c>
      <c r="I101" s="15">
        <f t="shared" si="6"/>
        <v>0</v>
      </c>
      <c r="J101" s="67">
        <f t="shared" si="7"/>
        <v>0</v>
      </c>
      <c r="K101" s="357" t="s">
        <v>1356</v>
      </c>
    </row>
    <row r="102" spans="1:11" ht="16.5">
      <c r="A102" s="315" t="s">
        <v>334</v>
      </c>
      <c r="B102" s="316" t="s">
        <v>335</v>
      </c>
      <c r="C102" s="320" t="s">
        <v>15</v>
      </c>
      <c r="D102" s="325">
        <v>3</v>
      </c>
      <c r="E102" s="131">
        <v>0</v>
      </c>
      <c r="F102" s="131">
        <v>0</v>
      </c>
      <c r="G102" s="15">
        <f t="shared" si="4"/>
        <v>0</v>
      </c>
      <c r="H102" s="15">
        <f t="shared" si="5"/>
        <v>0</v>
      </c>
      <c r="I102" s="15">
        <f t="shared" si="6"/>
        <v>0</v>
      </c>
      <c r="J102" s="67">
        <f t="shared" si="7"/>
        <v>0</v>
      </c>
      <c r="K102" s="357" t="s">
        <v>1356</v>
      </c>
    </row>
    <row r="103" spans="1:11" ht="24.75">
      <c r="A103" s="315" t="s">
        <v>336</v>
      </c>
      <c r="B103" s="316" t="s">
        <v>337</v>
      </c>
      <c r="C103" s="320" t="s">
        <v>15</v>
      </c>
      <c r="D103" s="325">
        <v>10</v>
      </c>
      <c r="E103" s="131">
        <v>0</v>
      </c>
      <c r="F103" s="131">
        <v>0</v>
      </c>
      <c r="G103" s="15">
        <f t="shared" si="4"/>
        <v>0</v>
      </c>
      <c r="H103" s="15">
        <f t="shared" si="5"/>
        <v>0</v>
      </c>
      <c r="I103" s="15">
        <f t="shared" si="6"/>
        <v>0</v>
      </c>
      <c r="J103" s="67">
        <f t="shared" si="7"/>
        <v>0</v>
      </c>
      <c r="K103" s="357" t="s">
        <v>1359</v>
      </c>
    </row>
    <row r="104" spans="1:11" ht="24.75">
      <c r="A104" s="315" t="s">
        <v>338</v>
      </c>
      <c r="B104" s="316" t="s">
        <v>339</v>
      </c>
      <c r="C104" s="320" t="s">
        <v>15</v>
      </c>
      <c r="D104" s="325">
        <v>2</v>
      </c>
      <c r="E104" s="131">
        <v>0</v>
      </c>
      <c r="F104" s="131">
        <v>0</v>
      </c>
      <c r="G104" s="15">
        <f t="shared" si="4"/>
        <v>0</v>
      </c>
      <c r="H104" s="15">
        <f t="shared" si="5"/>
        <v>0</v>
      </c>
      <c r="I104" s="15">
        <f t="shared" si="6"/>
        <v>0</v>
      </c>
      <c r="J104" s="67">
        <f t="shared" si="7"/>
        <v>0</v>
      </c>
      <c r="K104" s="357" t="s">
        <v>1359</v>
      </c>
    </row>
    <row r="105" spans="1:11" ht="33">
      <c r="A105" s="315" t="s">
        <v>340</v>
      </c>
      <c r="B105" s="316" t="s">
        <v>341</v>
      </c>
      <c r="C105" s="317" t="s">
        <v>18</v>
      </c>
      <c r="D105" s="323">
        <v>54</v>
      </c>
      <c r="E105" s="131">
        <v>0</v>
      </c>
      <c r="F105" s="131">
        <v>0</v>
      </c>
      <c r="G105" s="15">
        <f t="shared" si="4"/>
        <v>0</v>
      </c>
      <c r="H105" s="15">
        <f t="shared" si="5"/>
        <v>0</v>
      </c>
      <c r="I105" s="15">
        <f t="shared" si="6"/>
        <v>0</v>
      </c>
      <c r="J105" s="67">
        <f t="shared" si="7"/>
        <v>0</v>
      </c>
      <c r="K105" s="357" t="s">
        <v>1355</v>
      </c>
    </row>
    <row r="106" spans="1:11" ht="16.5">
      <c r="A106" s="315" t="s">
        <v>342</v>
      </c>
      <c r="B106" s="316" t="s">
        <v>343</v>
      </c>
      <c r="C106" s="317" t="s">
        <v>15</v>
      </c>
      <c r="D106" s="323">
        <v>1</v>
      </c>
      <c r="E106" s="131">
        <v>0</v>
      </c>
      <c r="F106" s="131">
        <v>0</v>
      </c>
      <c r="G106" s="15">
        <f t="shared" si="4"/>
        <v>0</v>
      </c>
      <c r="H106" s="15">
        <f t="shared" si="5"/>
        <v>0</v>
      </c>
      <c r="I106" s="15">
        <f t="shared" si="6"/>
        <v>0</v>
      </c>
      <c r="J106" s="67">
        <f t="shared" si="7"/>
        <v>0</v>
      </c>
      <c r="K106" s="357" t="s">
        <v>1356</v>
      </c>
    </row>
    <row r="107" spans="1:11" ht="33">
      <c r="A107" s="315" t="s">
        <v>344</v>
      </c>
      <c r="B107" s="316" t="s">
        <v>345</v>
      </c>
      <c r="C107" s="317" t="s">
        <v>15</v>
      </c>
      <c r="D107" s="323">
        <v>6</v>
      </c>
      <c r="E107" s="131">
        <v>0</v>
      </c>
      <c r="F107" s="131">
        <v>0</v>
      </c>
      <c r="G107" s="15">
        <f t="shared" si="4"/>
        <v>0</v>
      </c>
      <c r="H107" s="15">
        <f t="shared" si="5"/>
        <v>0</v>
      </c>
      <c r="I107" s="15">
        <f t="shared" si="6"/>
        <v>0</v>
      </c>
      <c r="J107" s="67">
        <f t="shared" si="7"/>
        <v>0</v>
      </c>
      <c r="K107" s="357" t="s">
        <v>1360</v>
      </c>
    </row>
    <row r="108" spans="1:11" ht="16.5">
      <c r="A108" s="315" t="s">
        <v>346</v>
      </c>
      <c r="B108" s="316" t="s">
        <v>347</v>
      </c>
      <c r="C108" s="317" t="s">
        <v>15</v>
      </c>
      <c r="D108" s="323">
        <v>3</v>
      </c>
      <c r="E108" s="131">
        <v>0</v>
      </c>
      <c r="F108" s="131">
        <v>0</v>
      </c>
      <c r="G108" s="15">
        <f t="shared" si="4"/>
        <v>0</v>
      </c>
      <c r="H108" s="15">
        <f t="shared" si="5"/>
        <v>0</v>
      </c>
      <c r="I108" s="15">
        <f t="shared" si="6"/>
        <v>0</v>
      </c>
      <c r="J108" s="67">
        <f t="shared" si="7"/>
        <v>0</v>
      </c>
      <c r="K108" s="357" t="s">
        <v>1356</v>
      </c>
    </row>
    <row r="109" spans="1:11" ht="16.5">
      <c r="A109" s="315" t="s">
        <v>348</v>
      </c>
      <c r="B109" s="316" t="s">
        <v>349</v>
      </c>
      <c r="C109" s="320" t="s">
        <v>15</v>
      </c>
      <c r="D109" s="325">
        <v>10</v>
      </c>
      <c r="E109" s="131">
        <v>0</v>
      </c>
      <c r="F109" s="131">
        <v>0</v>
      </c>
      <c r="G109" s="15">
        <f t="shared" si="4"/>
        <v>0</v>
      </c>
      <c r="H109" s="15">
        <f t="shared" si="5"/>
        <v>0</v>
      </c>
      <c r="I109" s="15">
        <f t="shared" si="6"/>
        <v>0</v>
      </c>
      <c r="J109" s="67">
        <f t="shared" si="7"/>
        <v>0</v>
      </c>
      <c r="K109" s="357" t="s">
        <v>1356</v>
      </c>
    </row>
    <row r="110" spans="1:11" ht="24.75">
      <c r="A110" s="315" t="s">
        <v>350</v>
      </c>
      <c r="B110" s="316" t="s">
        <v>351</v>
      </c>
      <c r="C110" s="317" t="s">
        <v>15</v>
      </c>
      <c r="D110" s="323">
        <v>6</v>
      </c>
      <c r="E110" s="131">
        <v>0</v>
      </c>
      <c r="F110" s="131">
        <v>0</v>
      </c>
      <c r="G110" s="15">
        <f t="shared" si="4"/>
        <v>0</v>
      </c>
      <c r="H110" s="15">
        <f t="shared" si="5"/>
        <v>0</v>
      </c>
      <c r="I110" s="15">
        <f t="shared" si="6"/>
        <v>0</v>
      </c>
      <c r="J110" s="67">
        <f t="shared" si="7"/>
        <v>0</v>
      </c>
      <c r="K110" s="357" t="s">
        <v>1356</v>
      </c>
    </row>
    <row r="111" spans="1:11" ht="24.75">
      <c r="A111" s="315" t="s">
        <v>352</v>
      </c>
      <c r="B111" s="316" t="s">
        <v>353</v>
      </c>
      <c r="C111" s="317" t="s">
        <v>15</v>
      </c>
      <c r="D111" s="323">
        <v>3</v>
      </c>
      <c r="E111" s="131">
        <v>0</v>
      </c>
      <c r="F111" s="131">
        <v>0</v>
      </c>
      <c r="G111" s="15">
        <f t="shared" si="4"/>
        <v>0</v>
      </c>
      <c r="H111" s="15">
        <f t="shared" si="5"/>
        <v>0</v>
      </c>
      <c r="I111" s="15">
        <f t="shared" si="6"/>
        <v>0</v>
      </c>
      <c r="J111" s="67">
        <f t="shared" si="7"/>
        <v>0</v>
      </c>
      <c r="K111" s="357" t="s">
        <v>1356</v>
      </c>
    </row>
    <row r="112" spans="1:11" s="84" customFormat="1" ht="8.25">
      <c r="A112" s="227"/>
      <c r="B112" s="288" t="s">
        <v>9</v>
      </c>
      <c r="C112" s="228" t="s">
        <v>30</v>
      </c>
      <c r="D112" s="229"/>
      <c r="E112" s="131"/>
      <c r="F112" s="131"/>
      <c r="G112" s="229"/>
      <c r="H112" s="233">
        <f>SUM(H86:H111)</f>
        <v>0</v>
      </c>
      <c r="I112" s="233">
        <f>SUM(I86:I111)</f>
        <v>0</v>
      </c>
      <c r="J112" s="234"/>
      <c r="K112" s="358"/>
    </row>
    <row r="113" spans="1:11" s="84" customFormat="1" ht="8.25">
      <c r="A113" s="289"/>
      <c r="B113" s="290"/>
      <c r="C113" s="291" t="s">
        <v>30</v>
      </c>
      <c r="D113" s="292"/>
      <c r="E113" s="292"/>
      <c r="F113" s="292"/>
      <c r="G113" s="292"/>
      <c r="H113" s="292"/>
      <c r="I113" s="235">
        <f>SUM(H112:I112)</f>
        <v>0</v>
      </c>
      <c r="J113" s="293"/>
      <c r="K113" s="359"/>
    </row>
    <row r="114" spans="1:11" s="84" customFormat="1" ht="8.25">
      <c r="A114" s="232" t="s">
        <v>354</v>
      </c>
      <c r="B114" s="130" t="s">
        <v>355</v>
      </c>
      <c r="C114" s="228"/>
      <c r="D114" s="229"/>
      <c r="E114" s="229"/>
      <c r="F114" s="229"/>
      <c r="G114" s="230"/>
      <c r="H114" s="230"/>
      <c r="I114" s="230"/>
      <c r="J114" s="231"/>
      <c r="K114" s="356"/>
    </row>
    <row r="115" spans="1:11" s="84" customFormat="1" ht="16.5">
      <c r="A115" s="232" t="s">
        <v>116</v>
      </c>
      <c r="B115" s="130" t="s">
        <v>356</v>
      </c>
      <c r="C115" s="228"/>
      <c r="D115" s="229"/>
      <c r="E115" s="229"/>
      <c r="F115" s="229"/>
      <c r="G115" s="230"/>
      <c r="H115" s="230"/>
      <c r="I115" s="230"/>
      <c r="J115" s="231"/>
      <c r="K115" s="356"/>
    </row>
    <row r="116" spans="1:11" ht="58.5">
      <c r="A116" s="315" t="s">
        <v>357</v>
      </c>
      <c r="B116" s="316" t="s">
        <v>358</v>
      </c>
      <c r="C116" s="317" t="s">
        <v>17</v>
      </c>
      <c r="D116" s="323">
        <v>15.9</v>
      </c>
      <c r="E116" s="131">
        <v>0</v>
      </c>
      <c r="F116" s="131">
        <v>0</v>
      </c>
      <c r="G116" s="15">
        <f t="shared" si="4"/>
        <v>0</v>
      </c>
      <c r="H116" s="15">
        <f t="shared" si="5"/>
        <v>0</v>
      </c>
      <c r="I116" s="15">
        <f t="shared" si="6"/>
        <v>0</v>
      </c>
      <c r="J116" s="67">
        <f t="shared" si="7"/>
        <v>0</v>
      </c>
      <c r="K116" s="357" t="s">
        <v>1361</v>
      </c>
    </row>
    <row r="117" spans="1:11" ht="50.25">
      <c r="A117" s="315" t="s">
        <v>359</v>
      </c>
      <c r="B117" s="316" t="s">
        <v>360</v>
      </c>
      <c r="C117" s="317" t="s">
        <v>361</v>
      </c>
      <c r="D117" s="323">
        <v>0.48</v>
      </c>
      <c r="E117" s="131">
        <v>0</v>
      </c>
      <c r="F117" s="131">
        <v>0</v>
      </c>
      <c r="G117" s="15">
        <f t="shared" si="4"/>
        <v>0</v>
      </c>
      <c r="H117" s="15">
        <f t="shared" si="5"/>
        <v>0</v>
      </c>
      <c r="I117" s="15">
        <f t="shared" si="6"/>
        <v>0</v>
      </c>
      <c r="J117" s="67">
        <f t="shared" si="7"/>
        <v>0</v>
      </c>
      <c r="K117" s="357" t="s">
        <v>1362</v>
      </c>
    </row>
    <row r="118" spans="1:11" ht="33">
      <c r="A118" s="315" t="s">
        <v>362</v>
      </c>
      <c r="B118" s="316" t="s">
        <v>363</v>
      </c>
      <c r="C118" s="317" t="s">
        <v>15</v>
      </c>
      <c r="D118" s="323">
        <v>4</v>
      </c>
      <c r="E118" s="131">
        <v>0</v>
      </c>
      <c r="F118" s="131">
        <v>0</v>
      </c>
      <c r="G118" s="15">
        <f t="shared" si="4"/>
        <v>0</v>
      </c>
      <c r="H118" s="15">
        <f t="shared" si="5"/>
        <v>0</v>
      </c>
      <c r="I118" s="15">
        <f t="shared" si="6"/>
        <v>0</v>
      </c>
      <c r="J118" s="67">
        <f t="shared" si="7"/>
        <v>0</v>
      </c>
      <c r="K118" s="357" t="s">
        <v>1363</v>
      </c>
    </row>
    <row r="119" spans="1:11" ht="33">
      <c r="A119" s="315" t="s">
        <v>364</v>
      </c>
      <c r="B119" s="316" t="s">
        <v>363</v>
      </c>
      <c r="C119" s="317" t="s">
        <v>15</v>
      </c>
      <c r="D119" s="326">
        <v>4</v>
      </c>
      <c r="E119" s="131">
        <v>0</v>
      </c>
      <c r="F119" s="131">
        <v>0</v>
      </c>
      <c r="G119" s="15">
        <f t="shared" si="4"/>
        <v>0</v>
      </c>
      <c r="H119" s="15">
        <f t="shared" si="5"/>
        <v>0</v>
      </c>
      <c r="I119" s="15">
        <f t="shared" si="6"/>
        <v>0</v>
      </c>
      <c r="J119" s="67">
        <f t="shared" si="7"/>
        <v>0</v>
      </c>
      <c r="K119" s="357" t="s">
        <v>1363</v>
      </c>
    </row>
    <row r="120" spans="1:11" ht="42">
      <c r="A120" s="315" t="s">
        <v>365</v>
      </c>
      <c r="B120" s="316" t="s">
        <v>366</v>
      </c>
      <c r="C120" s="317" t="s">
        <v>17</v>
      </c>
      <c r="D120" s="323">
        <v>30</v>
      </c>
      <c r="E120" s="131">
        <v>0</v>
      </c>
      <c r="F120" s="131">
        <v>0</v>
      </c>
      <c r="G120" s="15">
        <f t="shared" si="4"/>
        <v>0</v>
      </c>
      <c r="H120" s="15">
        <f t="shared" si="5"/>
        <v>0</v>
      </c>
      <c r="I120" s="15">
        <f t="shared" si="6"/>
        <v>0</v>
      </c>
      <c r="J120" s="67">
        <f t="shared" si="7"/>
        <v>0</v>
      </c>
      <c r="K120" s="357" t="s">
        <v>1364</v>
      </c>
    </row>
    <row r="121" spans="1:11" s="84" customFormat="1" ht="8.25">
      <c r="A121" s="232" t="s">
        <v>117</v>
      </c>
      <c r="B121" s="130" t="s">
        <v>367</v>
      </c>
      <c r="C121" s="228"/>
      <c r="D121" s="229"/>
      <c r="E121" s="229"/>
      <c r="F121" s="229"/>
      <c r="G121" s="230"/>
      <c r="H121" s="230"/>
      <c r="I121" s="230"/>
      <c r="J121" s="231"/>
      <c r="K121" s="356"/>
    </row>
    <row r="122" spans="1:11" ht="16.5">
      <c r="A122" s="315" t="s">
        <v>368</v>
      </c>
      <c r="B122" s="316" t="s">
        <v>369</v>
      </c>
      <c r="C122" s="320" t="s">
        <v>41</v>
      </c>
      <c r="D122" s="325">
        <v>25.45</v>
      </c>
      <c r="E122" s="131">
        <v>0</v>
      </c>
      <c r="F122" s="131">
        <v>0</v>
      </c>
      <c r="G122" s="15">
        <f t="shared" si="4"/>
        <v>0</v>
      </c>
      <c r="H122" s="15">
        <f t="shared" si="5"/>
        <v>0</v>
      </c>
      <c r="I122" s="15">
        <f t="shared" si="6"/>
        <v>0</v>
      </c>
      <c r="J122" s="67">
        <f t="shared" si="7"/>
        <v>0</v>
      </c>
      <c r="K122" s="357" t="s">
        <v>1365</v>
      </c>
    </row>
    <row r="123" spans="1:11" ht="33">
      <c r="A123" s="315" t="s">
        <v>370</v>
      </c>
      <c r="B123" s="316" t="s">
        <v>371</v>
      </c>
      <c r="C123" s="320" t="s">
        <v>41</v>
      </c>
      <c r="D123" s="325">
        <v>2087</v>
      </c>
      <c r="E123" s="131">
        <v>0</v>
      </c>
      <c r="F123" s="131">
        <v>0</v>
      </c>
      <c r="G123" s="15">
        <f t="shared" si="4"/>
        <v>0</v>
      </c>
      <c r="H123" s="15">
        <f t="shared" si="5"/>
        <v>0</v>
      </c>
      <c r="I123" s="15">
        <f t="shared" si="6"/>
        <v>0</v>
      </c>
      <c r="J123" s="67">
        <f t="shared" si="7"/>
        <v>0</v>
      </c>
      <c r="K123" s="357" t="s">
        <v>1366</v>
      </c>
    </row>
    <row r="124" spans="1:11" ht="16.5">
      <c r="A124" s="315" t="s">
        <v>372</v>
      </c>
      <c r="B124" s="316" t="s">
        <v>373</v>
      </c>
      <c r="C124" s="320" t="s">
        <v>41</v>
      </c>
      <c r="D124" s="325">
        <v>2108</v>
      </c>
      <c r="E124" s="131">
        <v>0</v>
      </c>
      <c r="F124" s="131">
        <v>0</v>
      </c>
      <c r="G124" s="15">
        <f t="shared" si="4"/>
        <v>0</v>
      </c>
      <c r="H124" s="15">
        <f t="shared" si="5"/>
        <v>0</v>
      </c>
      <c r="I124" s="15">
        <f t="shared" si="6"/>
        <v>0</v>
      </c>
      <c r="J124" s="67">
        <f t="shared" si="7"/>
        <v>0</v>
      </c>
      <c r="K124" s="357" t="s">
        <v>1367</v>
      </c>
    </row>
    <row r="125" spans="1:11" ht="16.5">
      <c r="A125" s="315" t="s">
        <v>374</v>
      </c>
      <c r="B125" s="316" t="s">
        <v>375</v>
      </c>
      <c r="C125" s="320" t="s">
        <v>41</v>
      </c>
      <c r="D125" s="325">
        <v>2525</v>
      </c>
      <c r="E125" s="131">
        <v>0</v>
      </c>
      <c r="F125" s="131">
        <v>0</v>
      </c>
      <c r="G125" s="15">
        <f t="shared" si="4"/>
        <v>0</v>
      </c>
      <c r="H125" s="15">
        <f t="shared" si="5"/>
        <v>0</v>
      </c>
      <c r="I125" s="15">
        <f t="shared" si="6"/>
        <v>0</v>
      </c>
      <c r="J125" s="67">
        <f t="shared" si="7"/>
        <v>0</v>
      </c>
      <c r="K125" s="357" t="s">
        <v>1367</v>
      </c>
    </row>
    <row r="126" spans="1:11" ht="16.5">
      <c r="A126" s="315" t="s">
        <v>376</v>
      </c>
      <c r="B126" s="316" t="s">
        <v>377</v>
      </c>
      <c r="C126" s="320" t="s">
        <v>41</v>
      </c>
      <c r="D126" s="325">
        <v>3095</v>
      </c>
      <c r="E126" s="131">
        <v>0</v>
      </c>
      <c r="F126" s="131">
        <v>0</v>
      </c>
      <c r="G126" s="15">
        <f t="shared" si="4"/>
        <v>0</v>
      </c>
      <c r="H126" s="15">
        <f t="shared" si="5"/>
        <v>0</v>
      </c>
      <c r="I126" s="15">
        <f t="shared" si="6"/>
        <v>0</v>
      </c>
      <c r="J126" s="67">
        <f t="shared" si="7"/>
        <v>0</v>
      </c>
      <c r="K126" s="357" t="s">
        <v>1367</v>
      </c>
    </row>
    <row r="127" spans="1:11" ht="16.5">
      <c r="A127" s="315" t="s">
        <v>378</v>
      </c>
      <c r="B127" s="316" t="s">
        <v>379</v>
      </c>
      <c r="C127" s="320" t="s">
        <v>41</v>
      </c>
      <c r="D127" s="325">
        <v>3011</v>
      </c>
      <c r="E127" s="131">
        <v>0</v>
      </c>
      <c r="F127" s="131">
        <v>0</v>
      </c>
      <c r="G127" s="15">
        <f t="shared" si="4"/>
        <v>0</v>
      </c>
      <c r="H127" s="15">
        <f t="shared" si="5"/>
        <v>0</v>
      </c>
      <c r="I127" s="15">
        <f t="shared" si="6"/>
        <v>0</v>
      </c>
      <c r="J127" s="67">
        <f t="shared" si="7"/>
        <v>0</v>
      </c>
      <c r="K127" s="357" t="s">
        <v>1367</v>
      </c>
    </row>
    <row r="128" spans="1:11" ht="16.5">
      <c r="A128" s="315" t="s">
        <v>380</v>
      </c>
      <c r="B128" s="316" t="s">
        <v>381</v>
      </c>
      <c r="C128" s="320" t="s">
        <v>41</v>
      </c>
      <c r="D128" s="325">
        <v>830</v>
      </c>
      <c r="E128" s="131">
        <v>0</v>
      </c>
      <c r="F128" s="131">
        <v>0</v>
      </c>
      <c r="G128" s="15">
        <f t="shared" si="4"/>
        <v>0</v>
      </c>
      <c r="H128" s="15">
        <f t="shared" si="5"/>
        <v>0</v>
      </c>
      <c r="I128" s="15">
        <f t="shared" si="6"/>
        <v>0</v>
      </c>
      <c r="J128" s="67">
        <f t="shared" si="7"/>
        <v>0</v>
      </c>
      <c r="K128" s="357" t="s">
        <v>1367</v>
      </c>
    </row>
    <row r="129" spans="1:11" ht="16.5">
      <c r="A129" s="315" t="s">
        <v>382</v>
      </c>
      <c r="B129" s="316" t="s">
        <v>383</v>
      </c>
      <c r="C129" s="320" t="s">
        <v>41</v>
      </c>
      <c r="D129" s="325">
        <v>1791</v>
      </c>
      <c r="E129" s="131">
        <v>0</v>
      </c>
      <c r="F129" s="131">
        <v>0</v>
      </c>
      <c r="G129" s="15">
        <f t="shared" si="4"/>
        <v>0</v>
      </c>
      <c r="H129" s="15">
        <f t="shared" si="5"/>
        <v>0</v>
      </c>
      <c r="I129" s="15">
        <f t="shared" si="6"/>
        <v>0</v>
      </c>
      <c r="J129" s="67">
        <f t="shared" si="7"/>
        <v>0</v>
      </c>
      <c r="K129" s="357" t="s">
        <v>1367</v>
      </c>
    </row>
    <row r="130" spans="1:11" ht="16.5">
      <c r="A130" s="315" t="s">
        <v>384</v>
      </c>
      <c r="B130" s="316" t="s">
        <v>385</v>
      </c>
      <c r="C130" s="320" t="s">
        <v>17</v>
      </c>
      <c r="D130" s="325">
        <v>190.41</v>
      </c>
      <c r="E130" s="131">
        <v>0</v>
      </c>
      <c r="F130" s="131">
        <v>0</v>
      </c>
      <c r="G130" s="15">
        <f t="shared" si="4"/>
        <v>0</v>
      </c>
      <c r="H130" s="15">
        <f t="shared" si="5"/>
        <v>0</v>
      </c>
      <c r="I130" s="15">
        <f t="shared" si="6"/>
        <v>0</v>
      </c>
      <c r="J130" s="67">
        <f t="shared" si="7"/>
        <v>0</v>
      </c>
      <c r="K130" s="357" t="s">
        <v>1367</v>
      </c>
    </row>
    <row r="131" spans="1:11" ht="12.75">
      <c r="A131" s="315" t="s">
        <v>386</v>
      </c>
      <c r="B131" s="316" t="s">
        <v>387</v>
      </c>
      <c r="C131" s="320" t="s">
        <v>17</v>
      </c>
      <c r="D131" s="327">
        <v>612.97</v>
      </c>
      <c r="E131" s="131">
        <v>0</v>
      </c>
      <c r="F131" s="131">
        <v>0</v>
      </c>
      <c r="G131" s="15">
        <f t="shared" si="4"/>
        <v>0</v>
      </c>
      <c r="H131" s="15">
        <f t="shared" si="5"/>
        <v>0</v>
      </c>
      <c r="I131" s="15">
        <f t="shared" si="6"/>
        <v>0</v>
      </c>
      <c r="J131" s="67">
        <f t="shared" si="7"/>
        <v>0</v>
      </c>
      <c r="K131" s="357" t="s">
        <v>1368</v>
      </c>
    </row>
    <row r="132" spans="1:11" ht="16.5">
      <c r="A132" s="315" t="s">
        <v>388</v>
      </c>
      <c r="B132" s="316" t="s">
        <v>389</v>
      </c>
      <c r="C132" s="320" t="s">
        <v>17</v>
      </c>
      <c r="D132" s="327">
        <v>411.78</v>
      </c>
      <c r="E132" s="131">
        <v>0</v>
      </c>
      <c r="F132" s="131">
        <v>0</v>
      </c>
      <c r="G132" s="15">
        <f t="shared" si="4"/>
        <v>0</v>
      </c>
      <c r="H132" s="15">
        <f t="shared" si="5"/>
        <v>0</v>
      </c>
      <c r="I132" s="15">
        <f t="shared" si="6"/>
        <v>0</v>
      </c>
      <c r="J132" s="67">
        <f t="shared" si="7"/>
        <v>0</v>
      </c>
      <c r="K132" s="357" t="s">
        <v>1369</v>
      </c>
    </row>
    <row r="133" spans="1:11" ht="16.5">
      <c r="A133" s="315"/>
      <c r="B133" s="316" t="s">
        <v>390</v>
      </c>
      <c r="C133" s="320" t="s">
        <v>17</v>
      </c>
      <c r="D133" s="327">
        <v>73.24</v>
      </c>
      <c r="E133" s="131">
        <v>0</v>
      </c>
      <c r="F133" s="131">
        <v>0</v>
      </c>
      <c r="G133" s="15">
        <f t="shared" si="4"/>
        <v>0</v>
      </c>
      <c r="H133" s="15">
        <f t="shared" si="5"/>
        <v>0</v>
      </c>
      <c r="I133" s="15">
        <f t="shared" si="6"/>
        <v>0</v>
      </c>
      <c r="J133" s="67">
        <f t="shared" si="7"/>
        <v>0</v>
      </c>
      <c r="K133" s="357" t="s">
        <v>1369</v>
      </c>
    </row>
    <row r="134" spans="1:11" ht="16.5">
      <c r="A134" s="315" t="s">
        <v>391</v>
      </c>
      <c r="B134" s="316" t="s">
        <v>392</v>
      </c>
      <c r="C134" s="320" t="s">
        <v>16</v>
      </c>
      <c r="D134" s="327">
        <v>278.18</v>
      </c>
      <c r="E134" s="131">
        <v>0</v>
      </c>
      <c r="F134" s="131">
        <v>0</v>
      </c>
      <c r="G134" s="15">
        <f t="shared" si="4"/>
        <v>0</v>
      </c>
      <c r="H134" s="15">
        <f t="shared" si="5"/>
        <v>0</v>
      </c>
      <c r="I134" s="15">
        <f t="shared" si="6"/>
        <v>0</v>
      </c>
      <c r="J134" s="67">
        <f t="shared" si="7"/>
        <v>0</v>
      </c>
      <c r="K134" s="357" t="s">
        <v>1370</v>
      </c>
    </row>
    <row r="135" spans="1:11" ht="16.5">
      <c r="A135" s="315"/>
      <c r="B135" s="316" t="s">
        <v>393</v>
      </c>
      <c r="C135" s="320" t="s">
        <v>16</v>
      </c>
      <c r="D135" s="327">
        <v>31.39</v>
      </c>
      <c r="E135" s="131">
        <v>0</v>
      </c>
      <c r="F135" s="131">
        <v>0</v>
      </c>
      <c r="G135" s="15">
        <f t="shared" si="4"/>
        <v>0</v>
      </c>
      <c r="H135" s="15">
        <f t="shared" si="5"/>
        <v>0</v>
      </c>
      <c r="I135" s="15">
        <f t="shared" si="6"/>
        <v>0</v>
      </c>
      <c r="J135" s="67">
        <f t="shared" si="7"/>
        <v>0</v>
      </c>
      <c r="K135" s="357" t="s">
        <v>1371</v>
      </c>
    </row>
    <row r="136" spans="1:11" ht="16.5">
      <c r="A136" s="315" t="s">
        <v>394</v>
      </c>
      <c r="B136" s="316" t="s">
        <v>395</v>
      </c>
      <c r="C136" s="320" t="s">
        <v>41</v>
      </c>
      <c r="D136" s="325">
        <v>1871</v>
      </c>
      <c r="E136" s="131">
        <v>0</v>
      </c>
      <c r="F136" s="131">
        <v>0</v>
      </c>
      <c r="G136" s="15">
        <f t="shared" si="4"/>
        <v>0</v>
      </c>
      <c r="H136" s="15">
        <f t="shared" si="5"/>
        <v>0</v>
      </c>
      <c r="I136" s="15">
        <f t="shared" si="6"/>
        <v>0</v>
      </c>
      <c r="J136" s="67">
        <f t="shared" si="7"/>
        <v>0</v>
      </c>
      <c r="K136" s="357" t="s">
        <v>1369</v>
      </c>
    </row>
    <row r="137" spans="1:11" s="84" customFormat="1" ht="8.25">
      <c r="A137" s="232" t="s">
        <v>118</v>
      </c>
      <c r="B137" s="130" t="s">
        <v>396</v>
      </c>
      <c r="C137" s="228"/>
      <c r="D137" s="229"/>
      <c r="E137" s="229"/>
      <c r="F137" s="229"/>
      <c r="G137" s="230"/>
      <c r="H137" s="230"/>
      <c r="I137" s="230"/>
      <c r="J137" s="231"/>
      <c r="K137" s="356"/>
    </row>
    <row r="138" spans="1:11" ht="33">
      <c r="A138" s="315" t="s">
        <v>397</v>
      </c>
      <c r="B138" s="316" t="s">
        <v>398</v>
      </c>
      <c r="C138" s="320" t="s">
        <v>41</v>
      </c>
      <c r="D138" s="327">
        <v>2275</v>
      </c>
      <c r="E138" s="131">
        <v>0</v>
      </c>
      <c r="F138" s="131">
        <v>0</v>
      </c>
      <c r="G138" s="15">
        <f t="shared" si="4"/>
        <v>0</v>
      </c>
      <c r="H138" s="15">
        <f t="shared" si="5"/>
        <v>0</v>
      </c>
      <c r="I138" s="15">
        <f t="shared" si="6"/>
        <v>0</v>
      </c>
      <c r="J138" s="67">
        <f t="shared" si="7"/>
        <v>0</v>
      </c>
      <c r="K138" s="357" t="s">
        <v>1372</v>
      </c>
    </row>
    <row r="139" spans="1:11" ht="33">
      <c r="A139" s="315" t="s">
        <v>399</v>
      </c>
      <c r="B139" s="316" t="s">
        <v>400</v>
      </c>
      <c r="C139" s="320" t="s">
        <v>41</v>
      </c>
      <c r="D139" s="327">
        <v>2439</v>
      </c>
      <c r="E139" s="131">
        <v>0</v>
      </c>
      <c r="F139" s="131">
        <v>0</v>
      </c>
      <c r="G139" s="15">
        <f t="shared" si="4"/>
        <v>0</v>
      </c>
      <c r="H139" s="15">
        <f t="shared" si="5"/>
        <v>0</v>
      </c>
      <c r="I139" s="15">
        <f t="shared" si="6"/>
        <v>0</v>
      </c>
      <c r="J139" s="67">
        <f t="shared" si="7"/>
        <v>0</v>
      </c>
      <c r="K139" s="357" t="s">
        <v>1372</v>
      </c>
    </row>
    <row r="140" spans="1:11" ht="33">
      <c r="A140" s="315" t="s">
        <v>401</v>
      </c>
      <c r="B140" s="316" t="s">
        <v>402</v>
      </c>
      <c r="C140" s="320" t="s">
        <v>41</v>
      </c>
      <c r="D140" s="327">
        <v>338</v>
      </c>
      <c r="E140" s="131">
        <v>0</v>
      </c>
      <c r="F140" s="131">
        <v>0</v>
      </c>
      <c r="G140" s="15">
        <f t="shared" si="4"/>
        <v>0</v>
      </c>
      <c r="H140" s="15">
        <f t="shared" si="5"/>
        <v>0</v>
      </c>
      <c r="I140" s="15">
        <f t="shared" si="6"/>
        <v>0</v>
      </c>
      <c r="J140" s="67">
        <f t="shared" si="7"/>
        <v>0</v>
      </c>
      <c r="K140" s="357" t="s">
        <v>1372</v>
      </c>
    </row>
    <row r="141" spans="1:11" ht="33">
      <c r="A141" s="315" t="s">
        <v>403</v>
      </c>
      <c r="B141" s="316" t="s">
        <v>404</v>
      </c>
      <c r="C141" s="320" t="s">
        <v>41</v>
      </c>
      <c r="D141" s="327">
        <v>181</v>
      </c>
      <c r="E141" s="131">
        <v>0</v>
      </c>
      <c r="F141" s="131">
        <v>0</v>
      </c>
      <c r="G141" s="15">
        <f t="shared" si="4"/>
        <v>0</v>
      </c>
      <c r="H141" s="15">
        <f t="shared" si="5"/>
        <v>0</v>
      </c>
      <c r="I141" s="15">
        <f t="shared" si="6"/>
        <v>0</v>
      </c>
      <c r="J141" s="67">
        <f t="shared" si="7"/>
        <v>0</v>
      </c>
      <c r="K141" s="357" t="s">
        <v>1372</v>
      </c>
    </row>
    <row r="142" spans="1:11" ht="33">
      <c r="A142" s="315" t="s">
        <v>405</v>
      </c>
      <c r="B142" s="316" t="s">
        <v>406</v>
      </c>
      <c r="C142" s="320" t="s">
        <v>41</v>
      </c>
      <c r="D142" s="327">
        <v>169</v>
      </c>
      <c r="E142" s="131">
        <v>0</v>
      </c>
      <c r="F142" s="131">
        <v>0</v>
      </c>
      <c r="G142" s="15">
        <f t="shared" si="4"/>
        <v>0</v>
      </c>
      <c r="H142" s="15">
        <f t="shared" si="5"/>
        <v>0</v>
      </c>
      <c r="I142" s="15">
        <f t="shared" si="6"/>
        <v>0</v>
      </c>
      <c r="J142" s="67">
        <f t="shared" si="7"/>
        <v>0</v>
      </c>
      <c r="K142" s="357" t="s">
        <v>1372</v>
      </c>
    </row>
    <row r="143" spans="1:11" ht="33">
      <c r="A143" s="315" t="s">
        <v>407</v>
      </c>
      <c r="B143" s="316" t="s">
        <v>408</v>
      </c>
      <c r="C143" s="320" t="s">
        <v>41</v>
      </c>
      <c r="D143" s="327">
        <v>124</v>
      </c>
      <c r="E143" s="131">
        <v>0</v>
      </c>
      <c r="F143" s="131">
        <v>0</v>
      </c>
      <c r="G143" s="15">
        <f t="shared" si="4"/>
        <v>0</v>
      </c>
      <c r="H143" s="15">
        <f t="shared" si="5"/>
        <v>0</v>
      </c>
      <c r="I143" s="15">
        <f t="shared" si="6"/>
        <v>0</v>
      </c>
      <c r="J143" s="67">
        <f t="shared" si="7"/>
        <v>0</v>
      </c>
      <c r="K143" s="357" t="s">
        <v>1372</v>
      </c>
    </row>
    <row r="144" spans="1:11" ht="33">
      <c r="A144" s="315" t="s">
        <v>409</v>
      </c>
      <c r="B144" s="316" t="s">
        <v>410</v>
      </c>
      <c r="C144" s="320" t="s">
        <v>41</v>
      </c>
      <c r="D144" s="327">
        <v>82</v>
      </c>
      <c r="E144" s="131">
        <v>0</v>
      </c>
      <c r="F144" s="131">
        <v>0</v>
      </c>
      <c r="G144" s="15">
        <f t="shared" si="4"/>
        <v>0</v>
      </c>
      <c r="H144" s="15">
        <f t="shared" si="5"/>
        <v>0</v>
      </c>
      <c r="I144" s="15">
        <f t="shared" si="6"/>
        <v>0</v>
      </c>
      <c r="J144" s="67">
        <f t="shared" si="7"/>
        <v>0</v>
      </c>
      <c r="K144" s="357" t="s">
        <v>1372</v>
      </c>
    </row>
    <row r="145" spans="1:11" ht="33">
      <c r="A145" s="315" t="s">
        <v>411</v>
      </c>
      <c r="B145" s="316" t="s">
        <v>412</v>
      </c>
      <c r="C145" s="320" t="s">
        <v>41</v>
      </c>
      <c r="D145" s="327">
        <v>100</v>
      </c>
      <c r="E145" s="131">
        <v>0</v>
      </c>
      <c r="F145" s="131">
        <v>0</v>
      </c>
      <c r="G145" s="15">
        <f t="shared" si="4"/>
        <v>0</v>
      </c>
      <c r="H145" s="15">
        <f t="shared" si="5"/>
        <v>0</v>
      </c>
      <c r="I145" s="15">
        <f t="shared" si="6"/>
        <v>0</v>
      </c>
      <c r="J145" s="67">
        <f t="shared" si="7"/>
        <v>0</v>
      </c>
      <c r="K145" s="357" t="s">
        <v>1372</v>
      </c>
    </row>
    <row r="146" spans="1:11" ht="33">
      <c r="A146" s="315" t="s">
        <v>413</v>
      </c>
      <c r="B146" s="316" t="s">
        <v>414</v>
      </c>
      <c r="C146" s="320" t="s">
        <v>41</v>
      </c>
      <c r="D146" s="327">
        <v>128</v>
      </c>
      <c r="E146" s="131">
        <v>0</v>
      </c>
      <c r="F146" s="131">
        <v>0</v>
      </c>
      <c r="G146" s="15">
        <f t="shared" si="4"/>
        <v>0</v>
      </c>
      <c r="H146" s="15">
        <f t="shared" si="5"/>
        <v>0</v>
      </c>
      <c r="I146" s="15">
        <f t="shared" si="6"/>
        <v>0</v>
      </c>
      <c r="J146" s="67">
        <f t="shared" si="7"/>
        <v>0</v>
      </c>
      <c r="K146" s="357" t="s">
        <v>1372</v>
      </c>
    </row>
    <row r="147" spans="1:11" ht="24.75">
      <c r="A147" s="315" t="s">
        <v>415</v>
      </c>
      <c r="B147" s="316" t="s">
        <v>416</v>
      </c>
      <c r="C147" s="320" t="s">
        <v>41</v>
      </c>
      <c r="D147" s="327">
        <v>149</v>
      </c>
      <c r="E147" s="131">
        <v>0</v>
      </c>
      <c r="F147" s="131">
        <v>0</v>
      </c>
      <c r="G147" s="15">
        <f t="shared" si="4"/>
        <v>0</v>
      </c>
      <c r="H147" s="15">
        <f t="shared" si="5"/>
        <v>0</v>
      </c>
      <c r="I147" s="15">
        <f t="shared" si="6"/>
        <v>0</v>
      </c>
      <c r="J147" s="67">
        <f t="shared" si="7"/>
        <v>0</v>
      </c>
      <c r="K147" s="357" t="s">
        <v>1372</v>
      </c>
    </row>
    <row r="148" spans="1:11" ht="24.75">
      <c r="A148" s="315" t="s">
        <v>417</v>
      </c>
      <c r="B148" s="316" t="s">
        <v>418</v>
      </c>
      <c r="C148" s="320" t="s">
        <v>41</v>
      </c>
      <c r="D148" s="327">
        <v>32</v>
      </c>
      <c r="E148" s="131">
        <v>0</v>
      </c>
      <c r="F148" s="131">
        <v>0</v>
      </c>
      <c r="G148" s="15">
        <f t="shared" si="4"/>
        <v>0</v>
      </c>
      <c r="H148" s="15">
        <f t="shared" si="5"/>
        <v>0</v>
      </c>
      <c r="I148" s="15">
        <f t="shared" si="6"/>
        <v>0</v>
      </c>
      <c r="J148" s="67">
        <f t="shared" si="7"/>
        <v>0</v>
      </c>
      <c r="K148" s="357" t="s">
        <v>1372</v>
      </c>
    </row>
    <row r="149" spans="1:11" ht="24.75">
      <c r="A149" s="315" t="s">
        <v>419</v>
      </c>
      <c r="B149" s="316" t="s">
        <v>420</v>
      </c>
      <c r="C149" s="320" t="s">
        <v>41</v>
      </c>
      <c r="D149" s="327">
        <v>151</v>
      </c>
      <c r="E149" s="131">
        <v>0</v>
      </c>
      <c r="F149" s="131">
        <v>0</v>
      </c>
      <c r="G149" s="15">
        <f aca="true" t="shared" si="8" ref="G149:G211">SUM(E149:F149)</f>
        <v>0</v>
      </c>
      <c r="H149" s="15">
        <f aca="true" t="shared" si="9" ref="H149:H211">TRUNC(D149*E149,2)</f>
        <v>0</v>
      </c>
      <c r="I149" s="15">
        <f aca="true" t="shared" si="10" ref="I149:I211">TRUNC(D149*F149,2)</f>
        <v>0</v>
      </c>
      <c r="J149" s="67">
        <f aca="true" t="shared" si="11" ref="J149:J211">SUM(H149:I149)</f>
        <v>0</v>
      </c>
      <c r="K149" s="357" t="s">
        <v>1372</v>
      </c>
    </row>
    <row r="150" spans="1:11" ht="16.5">
      <c r="A150" s="315" t="s">
        <v>421</v>
      </c>
      <c r="B150" s="316" t="s">
        <v>422</v>
      </c>
      <c r="C150" s="320" t="s">
        <v>15</v>
      </c>
      <c r="D150" s="327">
        <v>70</v>
      </c>
      <c r="E150" s="131">
        <v>0</v>
      </c>
      <c r="F150" s="131">
        <v>0</v>
      </c>
      <c r="G150" s="15">
        <f t="shared" si="8"/>
        <v>0</v>
      </c>
      <c r="H150" s="15">
        <f t="shared" si="9"/>
        <v>0</v>
      </c>
      <c r="I150" s="15">
        <f t="shared" si="10"/>
        <v>0</v>
      </c>
      <c r="J150" s="67">
        <f t="shared" si="11"/>
        <v>0</v>
      </c>
      <c r="K150" s="357" t="s">
        <v>1372</v>
      </c>
    </row>
    <row r="151" spans="1:11" ht="12.75">
      <c r="A151" s="315"/>
      <c r="B151" s="316" t="s">
        <v>423</v>
      </c>
      <c r="C151" s="320" t="s">
        <v>15</v>
      </c>
      <c r="D151" s="327">
        <v>680</v>
      </c>
      <c r="E151" s="131">
        <v>0</v>
      </c>
      <c r="F151" s="131">
        <v>0</v>
      </c>
      <c r="G151" s="15">
        <f t="shared" si="8"/>
        <v>0</v>
      </c>
      <c r="H151" s="15">
        <f t="shared" si="9"/>
        <v>0</v>
      </c>
      <c r="I151" s="15">
        <f t="shared" si="10"/>
        <v>0</v>
      </c>
      <c r="J151" s="67">
        <f t="shared" si="11"/>
        <v>0</v>
      </c>
      <c r="K151" s="357" t="s">
        <v>1372</v>
      </c>
    </row>
    <row r="152" spans="1:11" ht="16.5">
      <c r="A152" s="315" t="s">
        <v>424</v>
      </c>
      <c r="B152" s="316" t="s">
        <v>425</v>
      </c>
      <c r="C152" s="320" t="s">
        <v>15</v>
      </c>
      <c r="D152" s="327">
        <v>680</v>
      </c>
      <c r="E152" s="131">
        <v>0</v>
      </c>
      <c r="F152" s="131">
        <v>0</v>
      </c>
      <c r="G152" s="15">
        <f t="shared" si="8"/>
        <v>0</v>
      </c>
      <c r="H152" s="15">
        <f t="shared" si="9"/>
        <v>0</v>
      </c>
      <c r="I152" s="15">
        <f t="shared" si="10"/>
        <v>0</v>
      </c>
      <c r="J152" s="67">
        <f t="shared" si="11"/>
        <v>0</v>
      </c>
      <c r="K152" s="357" t="s">
        <v>1372</v>
      </c>
    </row>
    <row r="153" spans="1:11" ht="12.75">
      <c r="A153" s="315"/>
      <c r="B153" s="316" t="s">
        <v>426</v>
      </c>
      <c r="C153" s="320" t="s">
        <v>15</v>
      </c>
      <c r="D153" s="327">
        <v>1340</v>
      </c>
      <c r="E153" s="131">
        <v>0</v>
      </c>
      <c r="F153" s="131">
        <v>0</v>
      </c>
      <c r="G153" s="15">
        <f t="shared" si="8"/>
        <v>0</v>
      </c>
      <c r="H153" s="15">
        <f t="shared" si="9"/>
        <v>0</v>
      </c>
      <c r="I153" s="15">
        <f t="shared" si="10"/>
        <v>0</v>
      </c>
      <c r="J153" s="67">
        <f t="shared" si="11"/>
        <v>0</v>
      </c>
      <c r="K153" s="357" t="s">
        <v>1372</v>
      </c>
    </row>
    <row r="154" spans="1:11" ht="12.75">
      <c r="A154" s="315" t="s">
        <v>427</v>
      </c>
      <c r="B154" s="316" t="s">
        <v>428</v>
      </c>
      <c r="C154" s="320" t="s">
        <v>15</v>
      </c>
      <c r="D154" s="327">
        <v>1010</v>
      </c>
      <c r="E154" s="131">
        <v>0</v>
      </c>
      <c r="F154" s="131">
        <v>0</v>
      </c>
      <c r="G154" s="15">
        <f t="shared" si="8"/>
        <v>0</v>
      </c>
      <c r="H154" s="15">
        <f t="shared" si="9"/>
        <v>0</v>
      </c>
      <c r="I154" s="15">
        <f t="shared" si="10"/>
        <v>0</v>
      </c>
      <c r="J154" s="67">
        <f t="shared" si="11"/>
        <v>0</v>
      </c>
      <c r="K154" s="357" t="s">
        <v>1372</v>
      </c>
    </row>
    <row r="155" spans="1:11" ht="12.75">
      <c r="A155" s="315" t="s">
        <v>429</v>
      </c>
      <c r="B155" s="316" t="s">
        <v>430</v>
      </c>
      <c r="C155" s="320" t="s">
        <v>15</v>
      </c>
      <c r="D155" s="327">
        <v>1460</v>
      </c>
      <c r="E155" s="131">
        <v>0</v>
      </c>
      <c r="F155" s="131">
        <v>0</v>
      </c>
      <c r="G155" s="15">
        <f t="shared" si="8"/>
        <v>0</v>
      </c>
      <c r="H155" s="15">
        <f t="shared" si="9"/>
        <v>0</v>
      </c>
      <c r="I155" s="15">
        <f t="shared" si="10"/>
        <v>0</v>
      </c>
      <c r="J155" s="67">
        <f t="shared" si="11"/>
        <v>0</v>
      </c>
      <c r="K155" s="357" t="s">
        <v>1372</v>
      </c>
    </row>
    <row r="156" spans="1:11" ht="12.75">
      <c r="A156" s="315" t="s">
        <v>431</v>
      </c>
      <c r="B156" s="316" t="s">
        <v>432</v>
      </c>
      <c r="C156" s="320" t="s">
        <v>15</v>
      </c>
      <c r="D156" s="327">
        <v>1940</v>
      </c>
      <c r="E156" s="131">
        <v>0</v>
      </c>
      <c r="F156" s="131">
        <v>0</v>
      </c>
      <c r="G156" s="15">
        <f t="shared" si="8"/>
        <v>0</v>
      </c>
      <c r="H156" s="15">
        <f t="shared" si="9"/>
        <v>0</v>
      </c>
      <c r="I156" s="15">
        <f t="shared" si="10"/>
        <v>0</v>
      </c>
      <c r="J156" s="67">
        <f t="shared" si="11"/>
        <v>0</v>
      </c>
      <c r="K156" s="357" t="s">
        <v>1372</v>
      </c>
    </row>
    <row r="157" spans="1:11" ht="58.5">
      <c r="A157" s="315" t="s">
        <v>433</v>
      </c>
      <c r="B157" s="316" t="s">
        <v>434</v>
      </c>
      <c r="C157" s="320" t="s">
        <v>17</v>
      </c>
      <c r="D157" s="327">
        <v>471.25</v>
      </c>
      <c r="E157" s="131">
        <v>0</v>
      </c>
      <c r="F157" s="131">
        <v>0</v>
      </c>
      <c r="G157" s="15">
        <f t="shared" si="8"/>
        <v>0</v>
      </c>
      <c r="H157" s="15">
        <f t="shared" si="9"/>
        <v>0</v>
      </c>
      <c r="I157" s="15">
        <f t="shared" si="10"/>
        <v>0</v>
      </c>
      <c r="J157" s="67">
        <f t="shared" si="11"/>
        <v>0</v>
      </c>
      <c r="K157" s="357" t="s">
        <v>1373</v>
      </c>
    </row>
    <row r="158" spans="1:11" s="84" customFormat="1" ht="8.25">
      <c r="A158" s="227"/>
      <c r="B158" s="288" t="s">
        <v>9</v>
      </c>
      <c r="C158" s="228" t="s">
        <v>30</v>
      </c>
      <c r="D158" s="229"/>
      <c r="E158" s="131"/>
      <c r="F158" s="131"/>
      <c r="G158" s="229"/>
      <c r="H158" s="233">
        <f>SUM(H116:H157)</f>
        <v>0</v>
      </c>
      <c r="I158" s="233">
        <f>SUM(I116:I157)</f>
        <v>0</v>
      </c>
      <c r="J158" s="234"/>
      <c r="K158" s="358"/>
    </row>
    <row r="159" spans="1:11" s="84" customFormat="1" ht="8.25">
      <c r="A159" s="289"/>
      <c r="B159" s="290"/>
      <c r="C159" s="291" t="s">
        <v>30</v>
      </c>
      <c r="D159" s="292"/>
      <c r="E159" s="292"/>
      <c r="F159" s="292"/>
      <c r="G159" s="292"/>
      <c r="H159" s="292"/>
      <c r="I159" s="235">
        <f>SUM(H158:I158)</f>
        <v>0</v>
      </c>
      <c r="J159" s="293"/>
      <c r="K159" s="359"/>
    </row>
    <row r="160" spans="1:11" s="84" customFormat="1" ht="8.25">
      <c r="A160" s="232" t="s">
        <v>435</v>
      </c>
      <c r="B160" s="130" t="s">
        <v>436</v>
      </c>
      <c r="C160" s="228"/>
      <c r="D160" s="229"/>
      <c r="E160" s="229"/>
      <c r="F160" s="229"/>
      <c r="G160" s="230"/>
      <c r="H160" s="230"/>
      <c r="I160" s="230"/>
      <c r="J160" s="231"/>
      <c r="K160" s="356"/>
    </row>
    <row r="161" spans="1:11" s="84" customFormat="1" ht="8.25">
      <c r="A161" s="232" t="s">
        <v>119</v>
      </c>
      <c r="B161" s="130" t="s">
        <v>437</v>
      </c>
      <c r="C161" s="228"/>
      <c r="D161" s="229"/>
      <c r="E161" s="229"/>
      <c r="F161" s="229"/>
      <c r="G161" s="230"/>
      <c r="H161" s="230"/>
      <c r="I161" s="230"/>
      <c r="J161" s="231"/>
      <c r="K161" s="356"/>
    </row>
    <row r="162" spans="1:11" ht="33">
      <c r="A162" s="315" t="s">
        <v>438</v>
      </c>
      <c r="B162" s="316" t="s">
        <v>439</v>
      </c>
      <c r="C162" s="317" t="s">
        <v>17</v>
      </c>
      <c r="D162" s="318">
        <v>902.3</v>
      </c>
      <c r="E162" s="131">
        <v>0</v>
      </c>
      <c r="F162" s="131">
        <v>0</v>
      </c>
      <c r="G162" s="15">
        <f t="shared" si="8"/>
        <v>0</v>
      </c>
      <c r="H162" s="15">
        <f t="shared" si="9"/>
        <v>0</v>
      </c>
      <c r="I162" s="15">
        <f t="shared" si="10"/>
        <v>0</v>
      </c>
      <c r="J162" s="67">
        <f t="shared" si="11"/>
        <v>0</v>
      </c>
      <c r="K162" s="357" t="s">
        <v>1374</v>
      </c>
    </row>
    <row r="163" spans="1:11" ht="24.75">
      <c r="A163" s="315" t="s">
        <v>440</v>
      </c>
      <c r="B163" s="316" t="s">
        <v>441</v>
      </c>
      <c r="C163" s="317" t="s">
        <v>17</v>
      </c>
      <c r="D163" s="318">
        <v>8.5</v>
      </c>
      <c r="E163" s="131">
        <v>0</v>
      </c>
      <c r="F163" s="131">
        <v>0</v>
      </c>
      <c r="G163" s="15">
        <f t="shared" si="8"/>
        <v>0</v>
      </c>
      <c r="H163" s="15">
        <f t="shared" si="9"/>
        <v>0</v>
      </c>
      <c r="I163" s="15">
        <f t="shared" si="10"/>
        <v>0</v>
      </c>
      <c r="J163" s="67">
        <f t="shared" si="11"/>
        <v>0</v>
      </c>
      <c r="K163" s="357" t="s">
        <v>1375</v>
      </c>
    </row>
    <row r="164" spans="1:11" ht="24.75">
      <c r="A164" s="315" t="s">
        <v>442</v>
      </c>
      <c r="B164" s="316" t="s">
        <v>443</v>
      </c>
      <c r="C164" s="317" t="s">
        <v>17</v>
      </c>
      <c r="D164" s="318">
        <v>1684.2</v>
      </c>
      <c r="E164" s="131">
        <v>0</v>
      </c>
      <c r="F164" s="131">
        <v>0</v>
      </c>
      <c r="G164" s="15">
        <f t="shared" si="8"/>
        <v>0</v>
      </c>
      <c r="H164" s="15">
        <f t="shared" si="9"/>
        <v>0</v>
      </c>
      <c r="I164" s="15">
        <f t="shared" si="10"/>
        <v>0</v>
      </c>
      <c r="J164" s="67">
        <f t="shared" si="11"/>
        <v>0</v>
      </c>
      <c r="K164" s="357" t="s">
        <v>1376</v>
      </c>
    </row>
    <row r="165" spans="1:11" ht="42">
      <c r="A165" s="315" t="s">
        <v>444</v>
      </c>
      <c r="B165" s="316" t="s">
        <v>445</v>
      </c>
      <c r="C165" s="317" t="s">
        <v>17</v>
      </c>
      <c r="D165" s="318">
        <v>1523.6</v>
      </c>
      <c r="E165" s="131">
        <v>0</v>
      </c>
      <c r="F165" s="131">
        <v>0</v>
      </c>
      <c r="G165" s="15">
        <f t="shared" si="8"/>
        <v>0</v>
      </c>
      <c r="H165" s="15">
        <f t="shared" si="9"/>
        <v>0</v>
      </c>
      <c r="I165" s="15">
        <f t="shared" si="10"/>
        <v>0</v>
      </c>
      <c r="J165" s="67">
        <f t="shared" si="11"/>
        <v>0</v>
      </c>
      <c r="K165" s="357" t="s">
        <v>1377</v>
      </c>
    </row>
    <row r="166" spans="1:11" ht="50.25">
      <c r="A166" s="315" t="s">
        <v>446</v>
      </c>
      <c r="B166" s="316" t="s">
        <v>447</v>
      </c>
      <c r="C166" s="317" t="s">
        <v>17</v>
      </c>
      <c r="D166" s="318">
        <v>160.6</v>
      </c>
      <c r="E166" s="131">
        <v>0</v>
      </c>
      <c r="F166" s="131">
        <v>0</v>
      </c>
      <c r="G166" s="15">
        <f t="shared" si="8"/>
        <v>0</v>
      </c>
      <c r="H166" s="15">
        <f t="shared" si="9"/>
        <v>0</v>
      </c>
      <c r="I166" s="15">
        <f t="shared" si="10"/>
        <v>0</v>
      </c>
      <c r="J166" s="67">
        <f t="shared" si="11"/>
        <v>0</v>
      </c>
      <c r="K166" s="357" t="s">
        <v>1378</v>
      </c>
    </row>
    <row r="167" spans="1:11" ht="16.5">
      <c r="A167" s="315" t="s">
        <v>448</v>
      </c>
      <c r="B167" s="316" t="s">
        <v>449</v>
      </c>
      <c r="C167" s="320" t="s">
        <v>17</v>
      </c>
      <c r="D167" s="327">
        <v>462.77</v>
      </c>
      <c r="E167" s="131">
        <v>0</v>
      </c>
      <c r="F167" s="131">
        <v>0</v>
      </c>
      <c r="G167" s="15">
        <f t="shared" si="8"/>
        <v>0</v>
      </c>
      <c r="H167" s="15">
        <f t="shared" si="9"/>
        <v>0</v>
      </c>
      <c r="I167" s="15">
        <f t="shared" si="10"/>
        <v>0</v>
      </c>
      <c r="J167" s="67">
        <f t="shared" si="11"/>
        <v>0</v>
      </c>
      <c r="K167" s="357" t="s">
        <v>1315</v>
      </c>
    </row>
    <row r="168" spans="1:11" ht="33">
      <c r="A168" s="315" t="s">
        <v>450</v>
      </c>
      <c r="B168" s="316" t="s">
        <v>451</v>
      </c>
      <c r="C168" s="317" t="s">
        <v>17</v>
      </c>
      <c r="D168" s="318">
        <v>187</v>
      </c>
      <c r="E168" s="131">
        <v>0</v>
      </c>
      <c r="F168" s="131">
        <v>0</v>
      </c>
      <c r="G168" s="15">
        <f t="shared" si="8"/>
        <v>0</v>
      </c>
      <c r="H168" s="15">
        <f t="shared" si="9"/>
        <v>0</v>
      </c>
      <c r="I168" s="15">
        <f t="shared" si="10"/>
        <v>0</v>
      </c>
      <c r="J168" s="67">
        <f t="shared" si="11"/>
        <v>0</v>
      </c>
      <c r="K168" s="357" t="s">
        <v>1379</v>
      </c>
    </row>
    <row r="169" spans="1:11" ht="50.25">
      <c r="A169" s="315" t="s">
        <v>452</v>
      </c>
      <c r="B169" s="316" t="s">
        <v>453</v>
      </c>
      <c r="C169" s="320" t="s">
        <v>17</v>
      </c>
      <c r="D169" s="327">
        <v>176.45</v>
      </c>
      <c r="E169" s="131">
        <v>0</v>
      </c>
      <c r="F169" s="131">
        <v>0</v>
      </c>
      <c r="G169" s="15">
        <f t="shared" si="8"/>
        <v>0</v>
      </c>
      <c r="H169" s="15">
        <f t="shared" si="9"/>
        <v>0</v>
      </c>
      <c r="I169" s="15">
        <f t="shared" si="10"/>
        <v>0</v>
      </c>
      <c r="J169" s="67">
        <f t="shared" si="11"/>
        <v>0</v>
      </c>
      <c r="K169" s="357" t="s">
        <v>1380</v>
      </c>
    </row>
    <row r="170" spans="1:11" s="84" customFormat="1" ht="8.25">
      <c r="A170" s="232" t="s">
        <v>120</v>
      </c>
      <c r="B170" s="130" t="s">
        <v>454</v>
      </c>
      <c r="C170" s="228"/>
      <c r="D170" s="229"/>
      <c r="E170" s="229"/>
      <c r="F170" s="229"/>
      <c r="G170" s="230"/>
      <c r="H170" s="230"/>
      <c r="I170" s="230"/>
      <c r="J170" s="231"/>
      <c r="K170" s="356"/>
    </row>
    <row r="171" spans="1:11" ht="33">
      <c r="A171" s="315" t="s">
        <v>455</v>
      </c>
      <c r="B171" s="316" t="s">
        <v>456</v>
      </c>
      <c r="C171" s="317" t="s">
        <v>17</v>
      </c>
      <c r="D171" s="318">
        <v>389.65</v>
      </c>
      <c r="E171" s="131">
        <v>0</v>
      </c>
      <c r="F171" s="131">
        <v>0</v>
      </c>
      <c r="G171" s="15">
        <f t="shared" si="8"/>
        <v>0</v>
      </c>
      <c r="H171" s="15">
        <f t="shared" si="9"/>
        <v>0</v>
      </c>
      <c r="I171" s="15">
        <f t="shared" si="10"/>
        <v>0</v>
      </c>
      <c r="J171" s="67">
        <f t="shared" si="11"/>
        <v>0</v>
      </c>
      <c r="K171" s="357" t="s">
        <v>1381</v>
      </c>
    </row>
    <row r="172" spans="1:11" ht="12.75">
      <c r="A172" s="315" t="s">
        <v>457</v>
      </c>
      <c r="B172" s="316" t="s">
        <v>458</v>
      </c>
      <c r="C172" s="317" t="s">
        <v>41</v>
      </c>
      <c r="D172" s="323">
        <v>116.89</v>
      </c>
      <c r="E172" s="131">
        <v>0</v>
      </c>
      <c r="F172" s="131">
        <v>0</v>
      </c>
      <c r="G172" s="15">
        <f t="shared" si="8"/>
        <v>0</v>
      </c>
      <c r="H172" s="15">
        <f t="shared" si="9"/>
        <v>0</v>
      </c>
      <c r="I172" s="15">
        <f t="shared" si="10"/>
        <v>0</v>
      </c>
      <c r="J172" s="67">
        <f t="shared" si="11"/>
        <v>0</v>
      </c>
      <c r="K172" s="357" t="s">
        <v>1382</v>
      </c>
    </row>
    <row r="173" spans="1:11" ht="16.5">
      <c r="A173" s="315" t="s">
        <v>459</v>
      </c>
      <c r="B173" s="316" t="s">
        <v>460</v>
      </c>
      <c r="C173" s="317" t="s">
        <v>17</v>
      </c>
      <c r="D173" s="318">
        <v>315.5</v>
      </c>
      <c r="E173" s="131">
        <v>0</v>
      </c>
      <c r="F173" s="131">
        <v>0</v>
      </c>
      <c r="G173" s="15">
        <f t="shared" si="8"/>
        <v>0</v>
      </c>
      <c r="H173" s="15">
        <f t="shared" si="9"/>
        <v>0</v>
      </c>
      <c r="I173" s="15">
        <f t="shared" si="10"/>
        <v>0</v>
      </c>
      <c r="J173" s="67">
        <f t="shared" si="11"/>
        <v>0</v>
      </c>
      <c r="K173" s="357" t="s">
        <v>1383</v>
      </c>
    </row>
    <row r="174" spans="1:11" s="84" customFormat="1" ht="8.25">
      <c r="A174" s="227"/>
      <c r="B174" s="288" t="s">
        <v>9</v>
      </c>
      <c r="C174" s="228" t="s">
        <v>30</v>
      </c>
      <c r="D174" s="229"/>
      <c r="E174" s="131"/>
      <c r="F174" s="131"/>
      <c r="G174" s="229"/>
      <c r="H174" s="233">
        <f>SUM(H162:H173)</f>
        <v>0</v>
      </c>
      <c r="I174" s="233">
        <f>SUM(I162:I173)</f>
        <v>0</v>
      </c>
      <c r="J174" s="234"/>
      <c r="K174" s="358"/>
    </row>
    <row r="175" spans="1:11" s="84" customFormat="1" ht="8.25">
      <c r="A175" s="289"/>
      <c r="B175" s="290"/>
      <c r="C175" s="291" t="s">
        <v>30</v>
      </c>
      <c r="D175" s="292"/>
      <c r="E175" s="292"/>
      <c r="F175" s="292"/>
      <c r="G175" s="292"/>
      <c r="H175" s="292"/>
      <c r="I175" s="235">
        <f>SUM(H174:I174)</f>
        <v>0</v>
      </c>
      <c r="J175" s="293"/>
      <c r="K175" s="359"/>
    </row>
    <row r="176" spans="1:11" s="84" customFormat="1" ht="16.5">
      <c r="A176" s="232" t="s">
        <v>461</v>
      </c>
      <c r="B176" s="130" t="s">
        <v>462</v>
      </c>
      <c r="C176" s="228"/>
      <c r="D176" s="229"/>
      <c r="E176" s="229"/>
      <c r="F176" s="229"/>
      <c r="G176" s="230"/>
      <c r="H176" s="230"/>
      <c r="I176" s="230"/>
      <c r="J176" s="231"/>
      <c r="K176" s="356"/>
    </row>
    <row r="177" spans="1:11" ht="33">
      <c r="A177" s="315" t="s">
        <v>121</v>
      </c>
      <c r="B177" s="316" t="s">
        <v>463</v>
      </c>
      <c r="C177" s="317" t="s">
        <v>17</v>
      </c>
      <c r="D177" s="323">
        <v>28.5</v>
      </c>
      <c r="E177" s="131">
        <v>0</v>
      </c>
      <c r="F177" s="131">
        <v>0</v>
      </c>
      <c r="G177" s="15">
        <f t="shared" si="8"/>
        <v>0</v>
      </c>
      <c r="H177" s="15">
        <f t="shared" si="9"/>
        <v>0</v>
      </c>
      <c r="I177" s="15">
        <f t="shared" si="10"/>
        <v>0</v>
      </c>
      <c r="J177" s="67">
        <f t="shared" si="11"/>
        <v>0</v>
      </c>
      <c r="K177" s="357" t="s">
        <v>1384</v>
      </c>
    </row>
    <row r="178" spans="1:11" ht="24.75">
      <c r="A178" s="315" t="s">
        <v>122</v>
      </c>
      <c r="B178" s="316" t="s">
        <v>464</v>
      </c>
      <c r="C178" s="320" t="s">
        <v>17</v>
      </c>
      <c r="D178" s="325">
        <v>44.2</v>
      </c>
      <c r="E178" s="131">
        <v>0</v>
      </c>
      <c r="F178" s="131">
        <v>0</v>
      </c>
      <c r="G178" s="15">
        <f t="shared" si="8"/>
        <v>0</v>
      </c>
      <c r="H178" s="15">
        <f t="shared" si="9"/>
        <v>0</v>
      </c>
      <c r="I178" s="15">
        <f t="shared" si="10"/>
        <v>0</v>
      </c>
      <c r="J178" s="67">
        <f t="shared" si="11"/>
        <v>0</v>
      </c>
      <c r="K178" s="357" t="s">
        <v>1385</v>
      </c>
    </row>
    <row r="179" spans="1:11" ht="24.75">
      <c r="A179" s="315" t="s">
        <v>123</v>
      </c>
      <c r="B179" s="316" t="s">
        <v>465</v>
      </c>
      <c r="C179" s="317" t="s">
        <v>17</v>
      </c>
      <c r="D179" s="323">
        <v>17</v>
      </c>
      <c r="E179" s="131">
        <v>0</v>
      </c>
      <c r="F179" s="131">
        <v>0</v>
      </c>
      <c r="G179" s="15">
        <f t="shared" si="8"/>
        <v>0</v>
      </c>
      <c r="H179" s="15">
        <f t="shared" si="9"/>
        <v>0</v>
      </c>
      <c r="I179" s="15">
        <f t="shared" si="10"/>
        <v>0</v>
      </c>
      <c r="J179" s="67">
        <f t="shared" si="11"/>
        <v>0</v>
      </c>
      <c r="K179" s="357" t="s">
        <v>1386</v>
      </c>
    </row>
    <row r="180" spans="1:11" ht="42">
      <c r="A180" s="315" t="s">
        <v>124</v>
      </c>
      <c r="B180" s="316" t="s">
        <v>466</v>
      </c>
      <c r="C180" s="317" t="s">
        <v>18</v>
      </c>
      <c r="D180" s="323">
        <v>514.1</v>
      </c>
      <c r="E180" s="131">
        <v>0</v>
      </c>
      <c r="F180" s="131">
        <v>0</v>
      </c>
      <c r="G180" s="15">
        <f t="shared" si="8"/>
        <v>0</v>
      </c>
      <c r="H180" s="15">
        <f t="shared" si="9"/>
        <v>0</v>
      </c>
      <c r="I180" s="15">
        <f t="shared" si="10"/>
        <v>0</v>
      </c>
      <c r="J180" s="67">
        <f t="shared" si="11"/>
        <v>0</v>
      </c>
      <c r="K180" s="357" t="s">
        <v>1387</v>
      </c>
    </row>
    <row r="181" spans="1:11" ht="66.75">
      <c r="A181" s="315" t="s">
        <v>125</v>
      </c>
      <c r="B181" s="316" t="s">
        <v>467</v>
      </c>
      <c r="C181" s="317" t="s">
        <v>17</v>
      </c>
      <c r="D181" s="323">
        <v>11.45</v>
      </c>
      <c r="E181" s="131">
        <v>0</v>
      </c>
      <c r="F181" s="131">
        <v>0</v>
      </c>
      <c r="G181" s="15">
        <f t="shared" si="8"/>
        <v>0</v>
      </c>
      <c r="H181" s="15">
        <f t="shared" si="9"/>
        <v>0</v>
      </c>
      <c r="I181" s="15">
        <f t="shared" si="10"/>
        <v>0</v>
      </c>
      <c r="J181" s="67">
        <f t="shared" si="11"/>
        <v>0</v>
      </c>
      <c r="K181" s="357" t="s">
        <v>1388</v>
      </c>
    </row>
    <row r="182" spans="1:11" ht="16.5">
      <c r="A182" s="315" t="s">
        <v>126</v>
      </c>
      <c r="B182" s="316" t="s">
        <v>468</v>
      </c>
      <c r="C182" s="317" t="s">
        <v>17</v>
      </c>
      <c r="D182" s="323">
        <v>10.94</v>
      </c>
      <c r="E182" s="131">
        <v>0</v>
      </c>
      <c r="F182" s="131">
        <v>0</v>
      </c>
      <c r="G182" s="15">
        <f t="shared" si="8"/>
        <v>0</v>
      </c>
      <c r="H182" s="15">
        <f t="shared" si="9"/>
        <v>0</v>
      </c>
      <c r="I182" s="15">
        <f t="shared" si="10"/>
        <v>0</v>
      </c>
      <c r="J182" s="67">
        <f t="shared" si="11"/>
        <v>0</v>
      </c>
      <c r="K182" s="357" t="s">
        <v>1389</v>
      </c>
    </row>
    <row r="183" spans="1:11" ht="24.75">
      <c r="A183" s="315" t="s">
        <v>127</v>
      </c>
      <c r="B183" s="316" t="s">
        <v>469</v>
      </c>
      <c r="C183" s="317" t="s">
        <v>17</v>
      </c>
      <c r="D183" s="318">
        <v>587.27</v>
      </c>
      <c r="E183" s="131">
        <v>0</v>
      </c>
      <c r="F183" s="131">
        <v>0</v>
      </c>
      <c r="G183" s="15">
        <f t="shared" si="8"/>
        <v>0</v>
      </c>
      <c r="H183" s="15">
        <f t="shared" si="9"/>
        <v>0</v>
      </c>
      <c r="I183" s="15">
        <f t="shared" si="10"/>
        <v>0</v>
      </c>
      <c r="J183" s="67">
        <f t="shared" si="11"/>
        <v>0</v>
      </c>
      <c r="K183" s="357" t="s">
        <v>1390</v>
      </c>
    </row>
    <row r="184" spans="1:11" ht="16.5">
      <c r="A184" s="315" t="s">
        <v>470</v>
      </c>
      <c r="B184" s="316" t="s">
        <v>471</v>
      </c>
      <c r="C184" s="317" t="s">
        <v>17</v>
      </c>
      <c r="D184" s="318">
        <v>587.27</v>
      </c>
      <c r="E184" s="131">
        <v>0</v>
      </c>
      <c r="F184" s="131">
        <v>0</v>
      </c>
      <c r="G184" s="15">
        <f t="shared" si="8"/>
        <v>0</v>
      </c>
      <c r="H184" s="15">
        <f t="shared" si="9"/>
        <v>0</v>
      </c>
      <c r="I184" s="15">
        <f t="shared" si="10"/>
        <v>0</v>
      </c>
      <c r="J184" s="67">
        <f t="shared" si="11"/>
        <v>0</v>
      </c>
      <c r="K184" s="357" t="s">
        <v>1391</v>
      </c>
    </row>
    <row r="185" spans="1:11" ht="24.75">
      <c r="A185" s="315" t="s">
        <v>472</v>
      </c>
      <c r="B185" s="316" t="s">
        <v>473</v>
      </c>
      <c r="C185" s="317" t="s">
        <v>17</v>
      </c>
      <c r="D185" s="318">
        <v>106</v>
      </c>
      <c r="E185" s="131">
        <v>0</v>
      </c>
      <c r="F185" s="131">
        <v>0</v>
      </c>
      <c r="G185" s="15">
        <f t="shared" si="8"/>
        <v>0</v>
      </c>
      <c r="H185" s="15">
        <f t="shared" si="9"/>
        <v>0</v>
      </c>
      <c r="I185" s="15">
        <f t="shared" si="10"/>
        <v>0</v>
      </c>
      <c r="J185" s="67">
        <f t="shared" si="11"/>
        <v>0</v>
      </c>
      <c r="K185" s="357" t="s">
        <v>1392</v>
      </c>
    </row>
    <row r="186" spans="1:11" ht="24.75">
      <c r="A186" s="315" t="s">
        <v>474</v>
      </c>
      <c r="B186" s="316" t="s">
        <v>475</v>
      </c>
      <c r="C186" s="317" t="s">
        <v>18</v>
      </c>
      <c r="D186" s="318">
        <v>122</v>
      </c>
      <c r="E186" s="131">
        <v>0</v>
      </c>
      <c r="F186" s="131">
        <v>0</v>
      </c>
      <c r="G186" s="15">
        <f t="shared" si="8"/>
        <v>0</v>
      </c>
      <c r="H186" s="15">
        <f t="shared" si="9"/>
        <v>0</v>
      </c>
      <c r="I186" s="15">
        <f t="shared" si="10"/>
        <v>0</v>
      </c>
      <c r="J186" s="67">
        <f t="shared" si="11"/>
        <v>0</v>
      </c>
      <c r="K186" s="357" t="s">
        <v>1393</v>
      </c>
    </row>
    <row r="187" spans="1:11" s="84" customFormat="1" ht="8.25">
      <c r="A187" s="227"/>
      <c r="B187" s="288" t="s">
        <v>9</v>
      </c>
      <c r="C187" s="228" t="s">
        <v>30</v>
      </c>
      <c r="D187" s="229"/>
      <c r="E187" s="131"/>
      <c r="F187" s="131"/>
      <c r="G187" s="229"/>
      <c r="H187" s="233">
        <f>SUM(H177:H186)</f>
        <v>0</v>
      </c>
      <c r="I187" s="233">
        <f>SUM(I177:I186)</f>
        <v>0</v>
      </c>
      <c r="J187" s="234"/>
      <c r="K187" s="358"/>
    </row>
    <row r="188" spans="1:11" s="84" customFormat="1" ht="8.25">
      <c r="A188" s="289"/>
      <c r="B188" s="290"/>
      <c r="C188" s="291" t="s">
        <v>30</v>
      </c>
      <c r="D188" s="292"/>
      <c r="E188" s="292"/>
      <c r="F188" s="292"/>
      <c r="G188" s="292"/>
      <c r="H188" s="292"/>
      <c r="I188" s="235">
        <f>SUM(H187:I187)</f>
        <v>0</v>
      </c>
      <c r="J188" s="293"/>
      <c r="K188" s="359"/>
    </row>
    <row r="189" spans="1:11" s="84" customFormat="1" ht="8.25">
      <c r="A189" s="232" t="s">
        <v>476</v>
      </c>
      <c r="B189" s="130" t="s">
        <v>80</v>
      </c>
      <c r="C189" s="228"/>
      <c r="D189" s="229"/>
      <c r="E189" s="229"/>
      <c r="F189" s="229"/>
      <c r="G189" s="230"/>
      <c r="H189" s="230"/>
      <c r="I189" s="230"/>
      <c r="J189" s="231"/>
      <c r="K189" s="356"/>
    </row>
    <row r="190" spans="1:11" ht="12.75">
      <c r="A190" s="328" t="s">
        <v>128</v>
      </c>
      <c r="B190" s="316" t="s">
        <v>477</v>
      </c>
      <c r="C190" s="320" t="s">
        <v>15</v>
      </c>
      <c r="D190" s="325">
        <v>1.5</v>
      </c>
      <c r="E190" s="131">
        <v>0</v>
      </c>
      <c r="F190" s="131">
        <v>0</v>
      </c>
      <c r="G190" s="15">
        <f t="shared" si="8"/>
        <v>0</v>
      </c>
      <c r="H190" s="15">
        <f t="shared" si="9"/>
        <v>0</v>
      </c>
      <c r="I190" s="15">
        <f t="shared" si="10"/>
        <v>0</v>
      </c>
      <c r="J190" s="67">
        <f t="shared" si="11"/>
        <v>0</v>
      </c>
      <c r="K190" s="357" t="s">
        <v>1394</v>
      </c>
    </row>
    <row r="191" spans="1:11" ht="16.5">
      <c r="A191" s="328" t="s">
        <v>129</v>
      </c>
      <c r="B191" s="316" t="s">
        <v>478</v>
      </c>
      <c r="C191" s="320" t="s">
        <v>15</v>
      </c>
      <c r="D191" s="325">
        <v>2</v>
      </c>
      <c r="E191" s="131">
        <v>0</v>
      </c>
      <c r="F191" s="131">
        <v>0</v>
      </c>
      <c r="G191" s="15">
        <f t="shared" si="8"/>
        <v>0</v>
      </c>
      <c r="H191" s="15">
        <f t="shared" si="9"/>
        <v>0</v>
      </c>
      <c r="I191" s="15">
        <f t="shared" si="10"/>
        <v>0</v>
      </c>
      <c r="J191" s="67">
        <f t="shared" si="11"/>
        <v>0</v>
      </c>
      <c r="K191" s="357" t="s">
        <v>1394</v>
      </c>
    </row>
    <row r="192" spans="1:11" ht="50.25">
      <c r="A192" s="328" t="s">
        <v>130</v>
      </c>
      <c r="B192" s="316" t="s">
        <v>479</v>
      </c>
      <c r="C192" s="317" t="s">
        <v>17</v>
      </c>
      <c r="D192" s="323">
        <v>28.63</v>
      </c>
      <c r="E192" s="131">
        <v>0</v>
      </c>
      <c r="F192" s="131">
        <v>0</v>
      </c>
      <c r="G192" s="15">
        <f t="shared" si="8"/>
        <v>0</v>
      </c>
      <c r="H192" s="15">
        <f t="shared" si="9"/>
        <v>0</v>
      </c>
      <c r="I192" s="15">
        <f t="shared" si="10"/>
        <v>0</v>
      </c>
      <c r="J192" s="67">
        <f t="shared" si="11"/>
        <v>0</v>
      </c>
      <c r="K192" s="357" t="s">
        <v>1395</v>
      </c>
    </row>
    <row r="193" spans="1:11" ht="42">
      <c r="A193" s="328" t="s">
        <v>131</v>
      </c>
      <c r="B193" s="316" t="s">
        <v>480</v>
      </c>
      <c r="C193" s="317" t="s">
        <v>17</v>
      </c>
      <c r="D193" s="323">
        <v>13.65</v>
      </c>
      <c r="E193" s="131">
        <v>0</v>
      </c>
      <c r="F193" s="131">
        <v>0</v>
      </c>
      <c r="G193" s="15">
        <f t="shared" si="8"/>
        <v>0</v>
      </c>
      <c r="H193" s="15">
        <f t="shared" si="9"/>
        <v>0</v>
      </c>
      <c r="I193" s="15">
        <f t="shared" si="10"/>
        <v>0</v>
      </c>
      <c r="J193" s="67">
        <f t="shared" si="11"/>
        <v>0</v>
      </c>
      <c r="K193" s="357" t="s">
        <v>1396</v>
      </c>
    </row>
    <row r="194" spans="1:11" ht="33">
      <c r="A194" s="328" t="s">
        <v>481</v>
      </c>
      <c r="B194" s="316" t="s">
        <v>482</v>
      </c>
      <c r="C194" s="317" t="s">
        <v>17</v>
      </c>
      <c r="D194" s="323">
        <v>190.75</v>
      </c>
      <c r="E194" s="131">
        <v>0</v>
      </c>
      <c r="F194" s="131">
        <v>0</v>
      </c>
      <c r="G194" s="15">
        <f t="shared" si="8"/>
        <v>0</v>
      </c>
      <c r="H194" s="15">
        <f t="shared" si="9"/>
        <v>0</v>
      </c>
      <c r="I194" s="15">
        <f t="shared" si="10"/>
        <v>0</v>
      </c>
      <c r="J194" s="67">
        <f t="shared" si="11"/>
        <v>0</v>
      </c>
      <c r="K194" s="357" t="s">
        <v>1397</v>
      </c>
    </row>
    <row r="195" spans="1:11" ht="42">
      <c r="A195" s="328" t="s">
        <v>483</v>
      </c>
      <c r="B195" s="316" t="s">
        <v>484</v>
      </c>
      <c r="C195" s="317" t="s">
        <v>17</v>
      </c>
      <c r="D195" s="323">
        <v>875.13</v>
      </c>
      <c r="E195" s="131">
        <v>0</v>
      </c>
      <c r="F195" s="131">
        <v>0</v>
      </c>
      <c r="G195" s="15">
        <f t="shared" si="8"/>
        <v>0</v>
      </c>
      <c r="H195" s="15">
        <f t="shared" si="9"/>
        <v>0</v>
      </c>
      <c r="I195" s="15">
        <f t="shared" si="10"/>
        <v>0</v>
      </c>
      <c r="J195" s="67">
        <f t="shared" si="11"/>
        <v>0</v>
      </c>
      <c r="K195" s="357" t="s">
        <v>1398</v>
      </c>
    </row>
    <row r="196" spans="1:11" ht="50.25">
      <c r="A196" s="328" t="s">
        <v>485</v>
      </c>
      <c r="B196" s="316" t="s">
        <v>486</v>
      </c>
      <c r="C196" s="320" t="s">
        <v>15</v>
      </c>
      <c r="D196" s="329">
        <v>260</v>
      </c>
      <c r="E196" s="131">
        <v>0</v>
      </c>
      <c r="F196" s="131">
        <v>0</v>
      </c>
      <c r="G196" s="15">
        <f t="shared" si="8"/>
        <v>0</v>
      </c>
      <c r="H196" s="15">
        <f t="shared" si="9"/>
        <v>0</v>
      </c>
      <c r="I196" s="15">
        <f t="shared" si="10"/>
        <v>0</v>
      </c>
      <c r="J196" s="67">
        <f t="shared" si="11"/>
        <v>0</v>
      </c>
      <c r="K196" s="357" t="s">
        <v>1399</v>
      </c>
    </row>
    <row r="197" spans="1:11" ht="12.75">
      <c r="A197" s="328" t="s">
        <v>487</v>
      </c>
      <c r="B197" s="316" t="s">
        <v>488</v>
      </c>
      <c r="C197" s="317" t="s">
        <v>41</v>
      </c>
      <c r="D197" s="323">
        <v>57.22</v>
      </c>
      <c r="E197" s="131">
        <v>0</v>
      </c>
      <c r="F197" s="131">
        <v>0</v>
      </c>
      <c r="G197" s="15">
        <f t="shared" si="8"/>
        <v>0</v>
      </c>
      <c r="H197" s="15">
        <f t="shared" si="9"/>
        <v>0</v>
      </c>
      <c r="I197" s="15">
        <f t="shared" si="10"/>
        <v>0</v>
      </c>
      <c r="J197" s="67">
        <f t="shared" si="11"/>
        <v>0</v>
      </c>
      <c r="K197" s="357" t="s">
        <v>1400</v>
      </c>
    </row>
    <row r="198" spans="1:11" ht="33">
      <c r="A198" s="328" t="s">
        <v>489</v>
      </c>
      <c r="B198" s="316" t="s">
        <v>490</v>
      </c>
      <c r="C198" s="320" t="s">
        <v>17</v>
      </c>
      <c r="D198" s="325">
        <v>320</v>
      </c>
      <c r="E198" s="131">
        <v>0</v>
      </c>
      <c r="F198" s="131">
        <v>0</v>
      </c>
      <c r="G198" s="15">
        <f t="shared" si="8"/>
        <v>0</v>
      </c>
      <c r="H198" s="15">
        <f t="shared" si="9"/>
        <v>0</v>
      </c>
      <c r="I198" s="15">
        <f t="shared" si="10"/>
        <v>0</v>
      </c>
      <c r="J198" s="67">
        <f t="shared" si="11"/>
        <v>0</v>
      </c>
      <c r="K198" s="357" t="s">
        <v>1401</v>
      </c>
    </row>
    <row r="199" spans="1:11" ht="42">
      <c r="A199" s="328" t="s">
        <v>491</v>
      </c>
      <c r="B199" s="316" t="s">
        <v>492</v>
      </c>
      <c r="C199" s="317" t="s">
        <v>17</v>
      </c>
      <c r="D199" s="323">
        <v>35</v>
      </c>
      <c r="E199" s="131">
        <v>0</v>
      </c>
      <c r="F199" s="131">
        <v>0</v>
      </c>
      <c r="G199" s="15">
        <f t="shared" si="8"/>
        <v>0</v>
      </c>
      <c r="H199" s="15">
        <f t="shared" si="9"/>
        <v>0</v>
      </c>
      <c r="I199" s="15">
        <f t="shared" si="10"/>
        <v>0</v>
      </c>
      <c r="J199" s="67">
        <f t="shared" si="11"/>
        <v>0</v>
      </c>
      <c r="K199" s="357" t="s">
        <v>1402</v>
      </c>
    </row>
    <row r="200" spans="1:11" ht="24.75">
      <c r="A200" s="328" t="s">
        <v>493</v>
      </c>
      <c r="B200" s="316" t="s">
        <v>494</v>
      </c>
      <c r="C200" s="320" t="s">
        <v>16</v>
      </c>
      <c r="D200" s="325">
        <v>1.86</v>
      </c>
      <c r="E200" s="131">
        <v>0</v>
      </c>
      <c r="F200" s="131">
        <v>0</v>
      </c>
      <c r="G200" s="15">
        <f t="shared" si="8"/>
        <v>0</v>
      </c>
      <c r="H200" s="15">
        <f t="shared" si="9"/>
        <v>0</v>
      </c>
      <c r="I200" s="15">
        <f t="shared" si="10"/>
        <v>0</v>
      </c>
      <c r="J200" s="67">
        <f t="shared" si="11"/>
        <v>0</v>
      </c>
      <c r="K200" s="357" t="s">
        <v>1403</v>
      </c>
    </row>
    <row r="201" spans="1:11" ht="16.5">
      <c r="A201" s="328" t="s">
        <v>495</v>
      </c>
      <c r="B201" s="316" t="s">
        <v>496</v>
      </c>
      <c r="C201" s="317" t="s">
        <v>17</v>
      </c>
      <c r="D201" s="323">
        <v>55</v>
      </c>
      <c r="E201" s="131">
        <v>0</v>
      </c>
      <c r="F201" s="131">
        <v>0</v>
      </c>
      <c r="G201" s="15">
        <f t="shared" si="8"/>
        <v>0</v>
      </c>
      <c r="H201" s="15">
        <f t="shared" si="9"/>
        <v>0</v>
      </c>
      <c r="I201" s="15">
        <f t="shared" si="10"/>
        <v>0</v>
      </c>
      <c r="J201" s="67">
        <f t="shared" si="11"/>
        <v>0</v>
      </c>
      <c r="K201" s="357" t="s">
        <v>1404</v>
      </c>
    </row>
    <row r="202" spans="1:11" ht="12.75">
      <c r="A202" s="328" t="s">
        <v>497</v>
      </c>
      <c r="B202" s="316" t="s">
        <v>498</v>
      </c>
      <c r="C202" s="317" t="s">
        <v>18</v>
      </c>
      <c r="D202" s="318">
        <v>26</v>
      </c>
      <c r="E202" s="131">
        <v>0</v>
      </c>
      <c r="F202" s="131">
        <v>0</v>
      </c>
      <c r="G202" s="15">
        <f t="shared" si="8"/>
        <v>0</v>
      </c>
      <c r="H202" s="15">
        <f t="shared" si="9"/>
        <v>0</v>
      </c>
      <c r="I202" s="15">
        <f t="shared" si="10"/>
        <v>0</v>
      </c>
      <c r="J202" s="67">
        <f t="shared" si="11"/>
        <v>0</v>
      </c>
      <c r="K202" s="357" t="s">
        <v>1405</v>
      </c>
    </row>
    <row r="203" spans="1:11" ht="16.5">
      <c r="A203" s="328" t="s">
        <v>499</v>
      </c>
      <c r="B203" s="316" t="s">
        <v>500</v>
      </c>
      <c r="C203" s="317" t="s">
        <v>18</v>
      </c>
      <c r="D203" s="345" t="s">
        <v>501</v>
      </c>
      <c r="E203" s="131">
        <v>0</v>
      </c>
      <c r="F203" s="131">
        <v>0</v>
      </c>
      <c r="G203" s="15">
        <f t="shared" si="8"/>
        <v>0</v>
      </c>
      <c r="H203" s="15">
        <f t="shared" si="9"/>
        <v>0</v>
      </c>
      <c r="I203" s="15">
        <f t="shared" si="10"/>
        <v>0</v>
      </c>
      <c r="J203" s="67">
        <f t="shared" si="11"/>
        <v>0</v>
      </c>
      <c r="K203" s="357" t="s">
        <v>1406</v>
      </c>
    </row>
    <row r="204" spans="1:11" s="84" customFormat="1" ht="8.25">
      <c r="A204" s="227"/>
      <c r="B204" s="288" t="s">
        <v>9</v>
      </c>
      <c r="C204" s="228" t="s">
        <v>30</v>
      </c>
      <c r="D204" s="229"/>
      <c r="E204" s="131"/>
      <c r="F204" s="131"/>
      <c r="G204" s="229"/>
      <c r="H204" s="233">
        <f>SUM(H190:H203)</f>
        <v>0</v>
      </c>
      <c r="I204" s="233">
        <f>SUM(I190:I203)</f>
        <v>0</v>
      </c>
      <c r="J204" s="234"/>
      <c r="K204" s="358"/>
    </row>
    <row r="205" spans="1:11" s="84" customFormat="1" ht="8.25">
      <c r="A205" s="289"/>
      <c r="B205" s="290"/>
      <c r="C205" s="291" t="s">
        <v>30</v>
      </c>
      <c r="D205" s="292"/>
      <c r="E205" s="292"/>
      <c r="F205" s="292"/>
      <c r="G205" s="292"/>
      <c r="H205" s="292"/>
      <c r="I205" s="235">
        <f>SUM(H204:I204)</f>
        <v>0</v>
      </c>
      <c r="J205" s="293"/>
      <c r="K205" s="359"/>
    </row>
    <row r="206" spans="1:11" s="84" customFormat="1" ht="8.25">
      <c r="A206" s="232" t="s">
        <v>502</v>
      </c>
      <c r="B206" s="130" t="s">
        <v>79</v>
      </c>
      <c r="C206" s="228"/>
      <c r="D206" s="229"/>
      <c r="E206" s="229"/>
      <c r="F206" s="229"/>
      <c r="G206" s="230"/>
      <c r="H206" s="230"/>
      <c r="I206" s="230"/>
      <c r="J206" s="231"/>
      <c r="K206" s="356"/>
    </row>
    <row r="207" spans="1:11" ht="75">
      <c r="A207" s="315" t="s">
        <v>132</v>
      </c>
      <c r="B207" s="316" t="s">
        <v>503</v>
      </c>
      <c r="C207" s="317" t="s">
        <v>17</v>
      </c>
      <c r="D207" s="318">
        <v>30</v>
      </c>
      <c r="E207" s="131">
        <v>0</v>
      </c>
      <c r="F207" s="131">
        <v>0</v>
      </c>
      <c r="G207" s="15">
        <f t="shared" si="8"/>
        <v>0</v>
      </c>
      <c r="H207" s="15">
        <f t="shared" si="9"/>
        <v>0</v>
      </c>
      <c r="I207" s="15">
        <f t="shared" si="10"/>
        <v>0</v>
      </c>
      <c r="J207" s="67">
        <f t="shared" si="11"/>
        <v>0</v>
      </c>
      <c r="K207" s="357" t="s">
        <v>1407</v>
      </c>
    </row>
    <row r="208" spans="1:11" ht="66.75">
      <c r="A208" s="315" t="s">
        <v>133</v>
      </c>
      <c r="B208" s="316" t="s">
        <v>504</v>
      </c>
      <c r="C208" s="317" t="s">
        <v>17</v>
      </c>
      <c r="D208" s="318">
        <v>16.4</v>
      </c>
      <c r="E208" s="131">
        <v>0</v>
      </c>
      <c r="F208" s="131">
        <v>0</v>
      </c>
      <c r="G208" s="15">
        <f t="shared" si="8"/>
        <v>0</v>
      </c>
      <c r="H208" s="15">
        <f t="shared" si="9"/>
        <v>0</v>
      </c>
      <c r="I208" s="15">
        <f t="shared" si="10"/>
        <v>0</v>
      </c>
      <c r="J208" s="67">
        <f t="shared" si="11"/>
        <v>0</v>
      </c>
      <c r="K208" s="357" t="s">
        <v>1408</v>
      </c>
    </row>
    <row r="209" spans="1:11" ht="66.75">
      <c r="A209" s="315" t="s">
        <v>134</v>
      </c>
      <c r="B209" s="316" t="s">
        <v>505</v>
      </c>
      <c r="C209" s="317" t="s">
        <v>17</v>
      </c>
      <c r="D209" s="318">
        <v>2.1</v>
      </c>
      <c r="E209" s="131">
        <v>0</v>
      </c>
      <c r="F209" s="131">
        <v>0</v>
      </c>
      <c r="G209" s="15">
        <f t="shared" si="8"/>
        <v>0</v>
      </c>
      <c r="H209" s="15">
        <f t="shared" si="9"/>
        <v>0</v>
      </c>
      <c r="I209" s="15">
        <f t="shared" si="10"/>
        <v>0</v>
      </c>
      <c r="J209" s="67">
        <f t="shared" si="11"/>
        <v>0</v>
      </c>
      <c r="K209" s="357" t="s">
        <v>1409</v>
      </c>
    </row>
    <row r="210" spans="1:11" ht="16.5">
      <c r="A210" s="315" t="s">
        <v>506</v>
      </c>
      <c r="B210" s="316" t="s">
        <v>507</v>
      </c>
      <c r="C210" s="317" t="s">
        <v>17</v>
      </c>
      <c r="D210" s="318">
        <v>50</v>
      </c>
      <c r="E210" s="131">
        <v>0</v>
      </c>
      <c r="F210" s="131">
        <v>0</v>
      </c>
      <c r="G210" s="15">
        <f t="shared" si="8"/>
        <v>0</v>
      </c>
      <c r="H210" s="15">
        <f t="shared" si="9"/>
        <v>0</v>
      </c>
      <c r="I210" s="15">
        <f t="shared" si="10"/>
        <v>0</v>
      </c>
      <c r="J210" s="67">
        <f t="shared" si="11"/>
        <v>0</v>
      </c>
      <c r="K210" s="357" t="s">
        <v>1410</v>
      </c>
    </row>
    <row r="211" spans="1:11" ht="33">
      <c r="A211" s="315" t="s">
        <v>508</v>
      </c>
      <c r="B211" s="316" t="s">
        <v>509</v>
      </c>
      <c r="C211" s="317" t="s">
        <v>15</v>
      </c>
      <c r="D211" s="318">
        <v>2</v>
      </c>
      <c r="E211" s="131">
        <v>0</v>
      </c>
      <c r="F211" s="131">
        <v>0</v>
      </c>
      <c r="G211" s="15">
        <f t="shared" si="8"/>
        <v>0</v>
      </c>
      <c r="H211" s="15">
        <f t="shared" si="9"/>
        <v>0</v>
      </c>
      <c r="I211" s="15">
        <f t="shared" si="10"/>
        <v>0</v>
      </c>
      <c r="J211" s="67">
        <f t="shared" si="11"/>
        <v>0</v>
      </c>
      <c r="K211" s="357" t="s">
        <v>1411</v>
      </c>
    </row>
    <row r="212" spans="1:11" ht="24.75">
      <c r="A212" s="315" t="s">
        <v>510</v>
      </c>
      <c r="B212" s="316" t="s">
        <v>511</v>
      </c>
      <c r="C212" s="320" t="s">
        <v>15</v>
      </c>
      <c r="D212" s="327">
        <v>13</v>
      </c>
      <c r="E212" s="131">
        <v>0</v>
      </c>
      <c r="F212" s="131">
        <v>0</v>
      </c>
      <c r="G212" s="15">
        <f aca="true" t="shared" si="12" ref="G212:G274">SUM(E212:F212)</f>
        <v>0</v>
      </c>
      <c r="H212" s="15">
        <f aca="true" t="shared" si="13" ref="H212:H274">TRUNC(D212*E212,2)</f>
        <v>0</v>
      </c>
      <c r="I212" s="15">
        <f aca="true" t="shared" si="14" ref="I212:I274">TRUNC(D212*F212,2)</f>
        <v>0</v>
      </c>
      <c r="J212" s="67">
        <f aca="true" t="shared" si="15" ref="J212:J274">SUM(H212:I212)</f>
        <v>0</v>
      </c>
      <c r="K212" s="357" t="s">
        <v>1412</v>
      </c>
    </row>
    <row r="213" spans="1:11" ht="33">
      <c r="A213" s="315" t="s">
        <v>512</v>
      </c>
      <c r="B213" s="316" t="s">
        <v>513</v>
      </c>
      <c r="C213" s="320" t="s">
        <v>15</v>
      </c>
      <c r="D213" s="327">
        <v>1</v>
      </c>
      <c r="E213" s="131">
        <v>0</v>
      </c>
      <c r="F213" s="131">
        <v>0</v>
      </c>
      <c r="G213" s="15">
        <f t="shared" si="12"/>
        <v>0</v>
      </c>
      <c r="H213" s="15">
        <f t="shared" si="13"/>
        <v>0</v>
      </c>
      <c r="I213" s="15">
        <f t="shared" si="14"/>
        <v>0</v>
      </c>
      <c r="J213" s="67">
        <f t="shared" si="15"/>
        <v>0</v>
      </c>
      <c r="K213" s="357" t="s">
        <v>1413</v>
      </c>
    </row>
    <row r="214" spans="1:11" ht="24.75">
      <c r="A214" s="315" t="s">
        <v>514</v>
      </c>
      <c r="B214" s="316" t="s">
        <v>515</v>
      </c>
      <c r="C214" s="320" t="s">
        <v>15</v>
      </c>
      <c r="D214" s="327">
        <v>4</v>
      </c>
      <c r="E214" s="131">
        <v>0</v>
      </c>
      <c r="F214" s="131">
        <v>0</v>
      </c>
      <c r="G214" s="15">
        <f t="shared" si="12"/>
        <v>0</v>
      </c>
      <c r="H214" s="15">
        <f t="shared" si="13"/>
        <v>0</v>
      </c>
      <c r="I214" s="15">
        <f t="shared" si="14"/>
        <v>0</v>
      </c>
      <c r="J214" s="67">
        <f t="shared" si="15"/>
        <v>0</v>
      </c>
      <c r="K214" s="357" t="s">
        <v>1414</v>
      </c>
    </row>
    <row r="215" spans="1:11" ht="42">
      <c r="A215" s="328" t="s">
        <v>516</v>
      </c>
      <c r="B215" s="316" t="s">
        <v>517</v>
      </c>
      <c r="C215" s="317" t="s">
        <v>15</v>
      </c>
      <c r="D215" s="318">
        <v>2</v>
      </c>
      <c r="E215" s="131">
        <v>0</v>
      </c>
      <c r="F215" s="131">
        <v>0</v>
      </c>
      <c r="G215" s="15">
        <f t="shared" si="12"/>
        <v>0</v>
      </c>
      <c r="H215" s="15">
        <f t="shared" si="13"/>
        <v>0</v>
      </c>
      <c r="I215" s="15">
        <f t="shared" si="14"/>
        <v>0</v>
      </c>
      <c r="J215" s="67">
        <f t="shared" si="15"/>
        <v>0</v>
      </c>
      <c r="K215" s="357" t="s">
        <v>1415</v>
      </c>
    </row>
    <row r="216" spans="1:11" ht="50.25">
      <c r="A216" s="328" t="s">
        <v>518</v>
      </c>
      <c r="B216" s="316" t="s">
        <v>519</v>
      </c>
      <c r="C216" s="317" t="s">
        <v>17</v>
      </c>
      <c r="D216" s="318">
        <v>11.25</v>
      </c>
      <c r="E216" s="131">
        <v>0</v>
      </c>
      <c r="F216" s="131">
        <v>0</v>
      </c>
      <c r="G216" s="15">
        <f t="shared" si="12"/>
        <v>0</v>
      </c>
      <c r="H216" s="15">
        <f t="shared" si="13"/>
        <v>0</v>
      </c>
      <c r="I216" s="15">
        <f t="shared" si="14"/>
        <v>0</v>
      </c>
      <c r="J216" s="67">
        <f t="shared" si="15"/>
        <v>0</v>
      </c>
      <c r="K216" s="357" t="s">
        <v>1416</v>
      </c>
    </row>
    <row r="217" spans="1:11" ht="42">
      <c r="A217" s="328" t="s">
        <v>520</v>
      </c>
      <c r="B217" s="316" t="s">
        <v>521</v>
      </c>
      <c r="C217" s="317" t="s">
        <v>15</v>
      </c>
      <c r="D217" s="318">
        <v>1</v>
      </c>
      <c r="E217" s="131">
        <v>0</v>
      </c>
      <c r="F217" s="131">
        <v>0</v>
      </c>
      <c r="G217" s="15">
        <f t="shared" si="12"/>
        <v>0</v>
      </c>
      <c r="H217" s="15">
        <f t="shared" si="13"/>
        <v>0</v>
      </c>
      <c r="I217" s="15">
        <f t="shared" si="14"/>
        <v>0</v>
      </c>
      <c r="J217" s="67">
        <f t="shared" si="15"/>
        <v>0</v>
      </c>
      <c r="K217" s="357" t="s">
        <v>1417</v>
      </c>
    </row>
    <row r="218" spans="1:11" ht="42">
      <c r="A218" s="328" t="s">
        <v>522</v>
      </c>
      <c r="B218" s="316" t="s">
        <v>523</v>
      </c>
      <c r="C218" s="317" t="s">
        <v>17</v>
      </c>
      <c r="D218" s="318">
        <v>36</v>
      </c>
      <c r="E218" s="131">
        <v>0</v>
      </c>
      <c r="F218" s="131">
        <v>0</v>
      </c>
      <c r="G218" s="15">
        <f t="shared" si="12"/>
        <v>0</v>
      </c>
      <c r="H218" s="15">
        <f t="shared" si="13"/>
        <v>0</v>
      </c>
      <c r="I218" s="15">
        <f t="shared" si="14"/>
        <v>0</v>
      </c>
      <c r="J218" s="67">
        <f t="shared" si="15"/>
        <v>0</v>
      </c>
      <c r="K218" s="357" t="s">
        <v>1418</v>
      </c>
    </row>
    <row r="219" spans="1:11" ht="33">
      <c r="A219" s="315" t="s">
        <v>524</v>
      </c>
      <c r="B219" s="316" t="s">
        <v>525</v>
      </c>
      <c r="C219" s="320" t="s">
        <v>15</v>
      </c>
      <c r="D219" s="327">
        <v>1</v>
      </c>
      <c r="E219" s="131">
        <v>0</v>
      </c>
      <c r="F219" s="131">
        <v>0</v>
      </c>
      <c r="G219" s="15">
        <f t="shared" si="12"/>
        <v>0</v>
      </c>
      <c r="H219" s="15">
        <f t="shared" si="13"/>
        <v>0</v>
      </c>
      <c r="I219" s="15">
        <f t="shared" si="14"/>
        <v>0</v>
      </c>
      <c r="J219" s="67">
        <f t="shared" si="15"/>
        <v>0</v>
      </c>
      <c r="K219" s="357" t="s">
        <v>1419</v>
      </c>
    </row>
    <row r="220" spans="1:11" ht="33">
      <c r="A220" s="315" t="s">
        <v>526</v>
      </c>
      <c r="B220" s="316" t="s">
        <v>527</v>
      </c>
      <c r="C220" s="320" t="s">
        <v>15</v>
      </c>
      <c r="D220" s="327">
        <v>1</v>
      </c>
      <c r="E220" s="131">
        <v>0</v>
      </c>
      <c r="F220" s="131">
        <v>0</v>
      </c>
      <c r="G220" s="15">
        <f t="shared" si="12"/>
        <v>0</v>
      </c>
      <c r="H220" s="15">
        <f t="shared" si="13"/>
        <v>0</v>
      </c>
      <c r="I220" s="15">
        <f t="shared" si="14"/>
        <v>0</v>
      </c>
      <c r="J220" s="67">
        <f t="shared" si="15"/>
        <v>0</v>
      </c>
      <c r="K220" s="357" t="s">
        <v>1420</v>
      </c>
    </row>
    <row r="221" spans="1:11" ht="42">
      <c r="A221" s="315" t="s">
        <v>528</v>
      </c>
      <c r="B221" s="316" t="s">
        <v>529</v>
      </c>
      <c r="C221" s="317" t="s">
        <v>17</v>
      </c>
      <c r="D221" s="330">
        <v>9.93</v>
      </c>
      <c r="E221" s="131">
        <v>0</v>
      </c>
      <c r="F221" s="131">
        <v>0</v>
      </c>
      <c r="G221" s="15">
        <f t="shared" si="12"/>
        <v>0</v>
      </c>
      <c r="H221" s="15">
        <f t="shared" si="13"/>
        <v>0</v>
      </c>
      <c r="I221" s="15">
        <f t="shared" si="14"/>
        <v>0</v>
      </c>
      <c r="J221" s="67">
        <f t="shared" si="15"/>
        <v>0</v>
      </c>
      <c r="K221" s="357" t="s">
        <v>1421</v>
      </c>
    </row>
    <row r="222" spans="1:11" ht="50.25">
      <c r="A222" s="315" t="s">
        <v>530</v>
      </c>
      <c r="B222" s="316" t="s">
        <v>531</v>
      </c>
      <c r="C222" s="317" t="s">
        <v>17</v>
      </c>
      <c r="D222" s="318">
        <v>6.75</v>
      </c>
      <c r="E222" s="131">
        <v>0</v>
      </c>
      <c r="F222" s="131">
        <v>0</v>
      </c>
      <c r="G222" s="15">
        <f t="shared" si="12"/>
        <v>0</v>
      </c>
      <c r="H222" s="15">
        <f t="shared" si="13"/>
        <v>0</v>
      </c>
      <c r="I222" s="15">
        <f t="shared" si="14"/>
        <v>0</v>
      </c>
      <c r="J222" s="67">
        <f t="shared" si="15"/>
        <v>0</v>
      </c>
      <c r="K222" s="357" t="s">
        <v>1422</v>
      </c>
    </row>
    <row r="223" spans="1:11" ht="24.75">
      <c r="A223" s="315" t="s">
        <v>532</v>
      </c>
      <c r="B223" s="316" t="s">
        <v>533</v>
      </c>
      <c r="C223" s="317" t="s">
        <v>15</v>
      </c>
      <c r="D223" s="318">
        <v>5</v>
      </c>
      <c r="E223" s="131">
        <v>0</v>
      </c>
      <c r="F223" s="131">
        <v>0</v>
      </c>
      <c r="G223" s="15">
        <f t="shared" si="12"/>
        <v>0</v>
      </c>
      <c r="H223" s="15">
        <f t="shared" si="13"/>
        <v>0</v>
      </c>
      <c r="I223" s="15">
        <f t="shared" si="14"/>
        <v>0</v>
      </c>
      <c r="J223" s="67">
        <f t="shared" si="15"/>
        <v>0</v>
      </c>
      <c r="K223" s="357" t="s">
        <v>1423</v>
      </c>
    </row>
    <row r="224" spans="1:11" ht="24.75">
      <c r="A224" s="315" t="s">
        <v>534</v>
      </c>
      <c r="B224" s="316" t="s">
        <v>535</v>
      </c>
      <c r="C224" s="317" t="s">
        <v>17</v>
      </c>
      <c r="D224" s="318">
        <v>14.7</v>
      </c>
      <c r="E224" s="131">
        <v>0</v>
      </c>
      <c r="F224" s="131">
        <v>0</v>
      </c>
      <c r="G224" s="15">
        <f t="shared" si="12"/>
        <v>0</v>
      </c>
      <c r="H224" s="15">
        <f t="shared" si="13"/>
        <v>0</v>
      </c>
      <c r="I224" s="15">
        <f t="shared" si="14"/>
        <v>0</v>
      </c>
      <c r="J224" s="67">
        <f t="shared" si="15"/>
        <v>0</v>
      </c>
      <c r="K224" s="357" t="s">
        <v>1424</v>
      </c>
    </row>
    <row r="225" spans="1:11" ht="16.5">
      <c r="A225" s="315" t="s">
        <v>536</v>
      </c>
      <c r="B225" s="316" t="s">
        <v>537</v>
      </c>
      <c r="C225" s="317" t="s">
        <v>18</v>
      </c>
      <c r="D225" s="318">
        <v>55</v>
      </c>
      <c r="E225" s="131">
        <v>0</v>
      </c>
      <c r="F225" s="131">
        <v>0</v>
      </c>
      <c r="G225" s="15">
        <f t="shared" si="12"/>
        <v>0</v>
      </c>
      <c r="H225" s="15">
        <f t="shared" si="13"/>
        <v>0</v>
      </c>
      <c r="I225" s="15">
        <f t="shared" si="14"/>
        <v>0</v>
      </c>
      <c r="J225" s="67">
        <f t="shared" si="15"/>
        <v>0</v>
      </c>
      <c r="K225" s="357" t="s">
        <v>1425</v>
      </c>
    </row>
    <row r="226" spans="1:11" ht="33">
      <c r="A226" s="315" t="s">
        <v>538</v>
      </c>
      <c r="B226" s="316" t="s">
        <v>539</v>
      </c>
      <c r="C226" s="317" t="s">
        <v>18</v>
      </c>
      <c r="D226" s="318">
        <v>181.5</v>
      </c>
      <c r="E226" s="131">
        <v>0</v>
      </c>
      <c r="F226" s="131">
        <v>0</v>
      </c>
      <c r="G226" s="15">
        <f t="shared" si="12"/>
        <v>0</v>
      </c>
      <c r="H226" s="15">
        <f t="shared" si="13"/>
        <v>0</v>
      </c>
      <c r="I226" s="15">
        <f t="shared" si="14"/>
        <v>0</v>
      </c>
      <c r="J226" s="67">
        <f t="shared" si="15"/>
        <v>0</v>
      </c>
      <c r="K226" s="357" t="s">
        <v>1426</v>
      </c>
    </row>
    <row r="227" spans="1:11" ht="16.5">
      <c r="A227" s="315" t="s">
        <v>540</v>
      </c>
      <c r="B227" s="316" t="s">
        <v>541</v>
      </c>
      <c r="C227" s="317" t="s">
        <v>15</v>
      </c>
      <c r="D227" s="318">
        <v>2</v>
      </c>
      <c r="E227" s="131">
        <v>0</v>
      </c>
      <c r="F227" s="131">
        <v>0</v>
      </c>
      <c r="G227" s="15">
        <f t="shared" si="12"/>
        <v>0</v>
      </c>
      <c r="H227" s="15">
        <f t="shared" si="13"/>
        <v>0</v>
      </c>
      <c r="I227" s="15">
        <f t="shared" si="14"/>
        <v>0</v>
      </c>
      <c r="J227" s="67">
        <f t="shared" si="15"/>
        <v>0</v>
      </c>
      <c r="K227" s="357" t="s">
        <v>1427</v>
      </c>
    </row>
    <row r="228" spans="1:11" ht="16.5">
      <c r="A228" s="315" t="s">
        <v>542</v>
      </c>
      <c r="B228" s="316" t="s">
        <v>535</v>
      </c>
      <c r="C228" s="317" t="s">
        <v>17</v>
      </c>
      <c r="D228" s="318">
        <v>2.28</v>
      </c>
      <c r="E228" s="131">
        <v>0</v>
      </c>
      <c r="F228" s="131">
        <v>0</v>
      </c>
      <c r="G228" s="15">
        <f t="shared" si="12"/>
        <v>0</v>
      </c>
      <c r="H228" s="15">
        <f t="shared" si="13"/>
        <v>0</v>
      </c>
      <c r="I228" s="15">
        <f t="shared" si="14"/>
        <v>0</v>
      </c>
      <c r="J228" s="67">
        <f t="shared" si="15"/>
        <v>0</v>
      </c>
      <c r="K228" s="357" t="s">
        <v>1428</v>
      </c>
    </row>
    <row r="229" spans="1:11" ht="24.75">
      <c r="A229" s="315" t="s">
        <v>543</v>
      </c>
      <c r="B229" s="316" t="s">
        <v>544</v>
      </c>
      <c r="C229" s="317" t="s">
        <v>15</v>
      </c>
      <c r="D229" s="318">
        <v>2</v>
      </c>
      <c r="E229" s="131">
        <v>0</v>
      </c>
      <c r="F229" s="131">
        <v>0</v>
      </c>
      <c r="G229" s="15">
        <f t="shared" si="12"/>
        <v>0</v>
      </c>
      <c r="H229" s="15">
        <f t="shared" si="13"/>
        <v>0</v>
      </c>
      <c r="I229" s="15">
        <f t="shared" si="14"/>
        <v>0</v>
      </c>
      <c r="J229" s="67">
        <f t="shared" si="15"/>
        <v>0</v>
      </c>
      <c r="K229" s="357" t="s">
        <v>1429</v>
      </c>
    </row>
    <row r="230" spans="1:11" ht="50.25">
      <c r="A230" s="315" t="s">
        <v>545</v>
      </c>
      <c r="B230" s="316" t="s">
        <v>546</v>
      </c>
      <c r="C230" s="317" t="s">
        <v>15</v>
      </c>
      <c r="D230" s="318">
        <v>1</v>
      </c>
      <c r="E230" s="131">
        <v>0</v>
      </c>
      <c r="F230" s="131">
        <v>0</v>
      </c>
      <c r="G230" s="15">
        <f t="shared" si="12"/>
        <v>0</v>
      </c>
      <c r="H230" s="15">
        <f t="shared" si="13"/>
        <v>0</v>
      </c>
      <c r="I230" s="15">
        <f t="shared" si="14"/>
        <v>0</v>
      </c>
      <c r="J230" s="67">
        <f t="shared" si="15"/>
        <v>0</v>
      </c>
      <c r="K230" s="357" t="s">
        <v>1430</v>
      </c>
    </row>
    <row r="231" spans="1:11" ht="42">
      <c r="A231" s="315" t="s">
        <v>547</v>
      </c>
      <c r="B231" s="316" t="s">
        <v>548</v>
      </c>
      <c r="C231" s="317" t="s">
        <v>15</v>
      </c>
      <c r="D231" s="318">
        <v>2</v>
      </c>
      <c r="E231" s="131">
        <v>0</v>
      </c>
      <c r="F231" s="131">
        <v>0</v>
      </c>
      <c r="G231" s="15">
        <f t="shared" si="12"/>
        <v>0</v>
      </c>
      <c r="H231" s="15">
        <f t="shared" si="13"/>
        <v>0</v>
      </c>
      <c r="I231" s="15">
        <f t="shared" si="14"/>
        <v>0</v>
      </c>
      <c r="J231" s="67">
        <f t="shared" si="15"/>
        <v>0</v>
      </c>
      <c r="K231" s="357" t="s">
        <v>1431</v>
      </c>
    </row>
    <row r="232" spans="1:11" ht="58.5">
      <c r="A232" s="315" t="s">
        <v>549</v>
      </c>
      <c r="B232" s="316" t="s">
        <v>550</v>
      </c>
      <c r="C232" s="317" t="s">
        <v>15</v>
      </c>
      <c r="D232" s="318">
        <v>1</v>
      </c>
      <c r="E232" s="131">
        <v>0</v>
      </c>
      <c r="F232" s="131">
        <v>0</v>
      </c>
      <c r="G232" s="15">
        <f t="shared" si="12"/>
        <v>0</v>
      </c>
      <c r="H232" s="15">
        <f t="shared" si="13"/>
        <v>0</v>
      </c>
      <c r="I232" s="15">
        <f t="shared" si="14"/>
        <v>0</v>
      </c>
      <c r="J232" s="67">
        <f t="shared" si="15"/>
        <v>0</v>
      </c>
      <c r="K232" s="357" t="s">
        <v>1432</v>
      </c>
    </row>
    <row r="233" spans="1:11" ht="42">
      <c r="A233" s="315" t="s">
        <v>551</v>
      </c>
      <c r="B233" s="316" t="s">
        <v>552</v>
      </c>
      <c r="C233" s="317" t="s">
        <v>15</v>
      </c>
      <c r="D233" s="318">
        <v>3</v>
      </c>
      <c r="E233" s="131">
        <v>0</v>
      </c>
      <c r="F233" s="131">
        <v>0</v>
      </c>
      <c r="G233" s="15">
        <f t="shared" si="12"/>
        <v>0</v>
      </c>
      <c r="H233" s="15">
        <f t="shared" si="13"/>
        <v>0</v>
      </c>
      <c r="I233" s="15">
        <f t="shared" si="14"/>
        <v>0</v>
      </c>
      <c r="J233" s="67">
        <f t="shared" si="15"/>
        <v>0</v>
      </c>
      <c r="K233" s="357" t="s">
        <v>1433</v>
      </c>
    </row>
    <row r="234" spans="1:11" ht="159">
      <c r="A234" s="315" t="s">
        <v>553</v>
      </c>
      <c r="B234" s="316" t="s">
        <v>554</v>
      </c>
      <c r="C234" s="317" t="s">
        <v>15</v>
      </c>
      <c r="D234" s="318">
        <v>11</v>
      </c>
      <c r="E234" s="131">
        <v>0</v>
      </c>
      <c r="F234" s="131">
        <v>0</v>
      </c>
      <c r="G234" s="15">
        <f t="shared" si="12"/>
        <v>0</v>
      </c>
      <c r="H234" s="15">
        <f t="shared" si="13"/>
        <v>0</v>
      </c>
      <c r="I234" s="15">
        <f t="shared" si="14"/>
        <v>0</v>
      </c>
      <c r="J234" s="67">
        <f t="shared" si="15"/>
        <v>0</v>
      </c>
      <c r="K234" s="357" t="s">
        <v>1434</v>
      </c>
    </row>
    <row r="235" spans="1:11" ht="50.25">
      <c r="A235" s="315" t="s">
        <v>555</v>
      </c>
      <c r="B235" s="316" t="s">
        <v>556</v>
      </c>
      <c r="C235" s="317" t="s">
        <v>15</v>
      </c>
      <c r="D235" s="318">
        <v>1</v>
      </c>
      <c r="E235" s="131">
        <v>0</v>
      </c>
      <c r="F235" s="131">
        <v>0</v>
      </c>
      <c r="G235" s="15">
        <f t="shared" si="12"/>
        <v>0</v>
      </c>
      <c r="H235" s="15">
        <f t="shared" si="13"/>
        <v>0</v>
      </c>
      <c r="I235" s="15">
        <f t="shared" si="14"/>
        <v>0</v>
      </c>
      <c r="J235" s="67">
        <f t="shared" si="15"/>
        <v>0</v>
      </c>
      <c r="K235" s="357" t="s">
        <v>1435</v>
      </c>
    </row>
    <row r="236" spans="1:11" ht="50.25">
      <c r="A236" s="315" t="s">
        <v>557</v>
      </c>
      <c r="B236" s="316" t="s">
        <v>558</v>
      </c>
      <c r="C236" s="317" t="s">
        <v>15</v>
      </c>
      <c r="D236" s="318">
        <v>1</v>
      </c>
      <c r="E236" s="131">
        <v>0</v>
      </c>
      <c r="F236" s="131">
        <v>0</v>
      </c>
      <c r="G236" s="15">
        <f t="shared" si="12"/>
        <v>0</v>
      </c>
      <c r="H236" s="15">
        <f t="shared" si="13"/>
        <v>0</v>
      </c>
      <c r="I236" s="15">
        <f t="shared" si="14"/>
        <v>0</v>
      </c>
      <c r="J236" s="67">
        <f t="shared" si="15"/>
        <v>0</v>
      </c>
      <c r="K236" s="357" t="s">
        <v>1436</v>
      </c>
    </row>
    <row r="237" spans="1:11" ht="24.75">
      <c r="A237" s="315" t="s">
        <v>559</v>
      </c>
      <c r="B237" s="316" t="s">
        <v>560</v>
      </c>
      <c r="C237" s="317" t="s">
        <v>17</v>
      </c>
      <c r="D237" s="318">
        <v>21.12</v>
      </c>
      <c r="E237" s="131">
        <v>0</v>
      </c>
      <c r="F237" s="131">
        <v>0</v>
      </c>
      <c r="G237" s="15">
        <f t="shared" si="12"/>
        <v>0</v>
      </c>
      <c r="H237" s="15">
        <f t="shared" si="13"/>
        <v>0</v>
      </c>
      <c r="I237" s="15">
        <f t="shared" si="14"/>
        <v>0</v>
      </c>
      <c r="J237" s="67">
        <f t="shared" si="15"/>
        <v>0</v>
      </c>
      <c r="K237" s="357" t="s">
        <v>1437</v>
      </c>
    </row>
    <row r="238" spans="1:11" ht="24.75">
      <c r="A238" s="315" t="s">
        <v>561</v>
      </c>
      <c r="B238" s="316" t="s">
        <v>562</v>
      </c>
      <c r="C238" s="317" t="s">
        <v>17</v>
      </c>
      <c r="D238" s="318">
        <v>21.6</v>
      </c>
      <c r="E238" s="131">
        <v>0</v>
      </c>
      <c r="F238" s="131">
        <v>0</v>
      </c>
      <c r="G238" s="15">
        <f t="shared" si="12"/>
        <v>0</v>
      </c>
      <c r="H238" s="15">
        <f t="shared" si="13"/>
        <v>0</v>
      </c>
      <c r="I238" s="15">
        <f t="shared" si="14"/>
        <v>0</v>
      </c>
      <c r="J238" s="67">
        <f t="shared" si="15"/>
        <v>0</v>
      </c>
      <c r="K238" s="357" t="s">
        <v>1438</v>
      </c>
    </row>
    <row r="239" spans="1:11" ht="50.25">
      <c r="A239" s="315" t="s">
        <v>563</v>
      </c>
      <c r="B239" s="316" t="s">
        <v>564</v>
      </c>
      <c r="C239" s="317" t="s">
        <v>17</v>
      </c>
      <c r="D239" s="318">
        <v>22.75</v>
      </c>
      <c r="E239" s="131">
        <v>0</v>
      </c>
      <c r="F239" s="131">
        <v>0</v>
      </c>
      <c r="G239" s="15">
        <f t="shared" si="12"/>
        <v>0</v>
      </c>
      <c r="H239" s="15">
        <f t="shared" si="13"/>
        <v>0</v>
      </c>
      <c r="I239" s="15">
        <f t="shared" si="14"/>
        <v>0</v>
      </c>
      <c r="J239" s="67">
        <f t="shared" si="15"/>
        <v>0</v>
      </c>
      <c r="K239" s="357" t="s">
        <v>1439</v>
      </c>
    </row>
    <row r="240" spans="1:11" ht="24.75">
      <c r="A240" s="315" t="s">
        <v>565</v>
      </c>
      <c r="B240" s="316" t="s">
        <v>566</v>
      </c>
      <c r="C240" s="317" t="s">
        <v>15</v>
      </c>
      <c r="D240" s="318">
        <v>11</v>
      </c>
      <c r="E240" s="131">
        <v>0</v>
      </c>
      <c r="F240" s="131">
        <v>0</v>
      </c>
      <c r="G240" s="15">
        <f t="shared" si="12"/>
        <v>0</v>
      </c>
      <c r="H240" s="15">
        <f t="shared" si="13"/>
        <v>0</v>
      </c>
      <c r="I240" s="15">
        <f t="shared" si="14"/>
        <v>0</v>
      </c>
      <c r="J240" s="67">
        <f t="shared" si="15"/>
        <v>0</v>
      </c>
      <c r="K240" s="357" t="s">
        <v>1440</v>
      </c>
    </row>
    <row r="241" spans="1:11" ht="24.75">
      <c r="A241" s="315" t="s">
        <v>567</v>
      </c>
      <c r="B241" s="316" t="s">
        <v>568</v>
      </c>
      <c r="C241" s="317" t="s">
        <v>15</v>
      </c>
      <c r="D241" s="318">
        <v>18</v>
      </c>
      <c r="E241" s="131">
        <v>0</v>
      </c>
      <c r="F241" s="131">
        <v>0</v>
      </c>
      <c r="G241" s="15">
        <f t="shared" si="12"/>
        <v>0</v>
      </c>
      <c r="H241" s="15">
        <f t="shared" si="13"/>
        <v>0</v>
      </c>
      <c r="I241" s="15">
        <f t="shared" si="14"/>
        <v>0</v>
      </c>
      <c r="J241" s="67">
        <f t="shared" si="15"/>
        <v>0</v>
      </c>
      <c r="K241" s="357" t="s">
        <v>1441</v>
      </c>
    </row>
    <row r="242" spans="1:11" ht="24.75">
      <c r="A242" s="315" t="s">
        <v>569</v>
      </c>
      <c r="B242" s="316" t="s">
        <v>570</v>
      </c>
      <c r="C242" s="317" t="s">
        <v>15</v>
      </c>
      <c r="D242" s="318">
        <v>89</v>
      </c>
      <c r="E242" s="131">
        <v>0</v>
      </c>
      <c r="F242" s="131">
        <v>0</v>
      </c>
      <c r="G242" s="15">
        <f t="shared" si="12"/>
        <v>0</v>
      </c>
      <c r="H242" s="15">
        <f t="shared" si="13"/>
        <v>0</v>
      </c>
      <c r="I242" s="15">
        <f t="shared" si="14"/>
        <v>0</v>
      </c>
      <c r="J242" s="67">
        <f t="shared" si="15"/>
        <v>0</v>
      </c>
      <c r="K242" s="357" t="s">
        <v>1442</v>
      </c>
    </row>
    <row r="243" spans="1:11" ht="24.75">
      <c r="A243" s="315" t="s">
        <v>571</v>
      </c>
      <c r="B243" s="316" t="s">
        <v>572</v>
      </c>
      <c r="C243" s="317" t="s">
        <v>15</v>
      </c>
      <c r="D243" s="318">
        <v>40</v>
      </c>
      <c r="E243" s="131">
        <v>0</v>
      </c>
      <c r="F243" s="131">
        <v>0</v>
      </c>
      <c r="G243" s="15">
        <f t="shared" si="12"/>
        <v>0</v>
      </c>
      <c r="H243" s="15">
        <f t="shared" si="13"/>
        <v>0</v>
      </c>
      <c r="I243" s="15">
        <f t="shared" si="14"/>
        <v>0</v>
      </c>
      <c r="J243" s="67">
        <f t="shared" si="15"/>
        <v>0</v>
      </c>
      <c r="K243" s="357" t="s">
        <v>1443</v>
      </c>
    </row>
    <row r="244" spans="1:11" ht="24.75">
      <c r="A244" s="315" t="s">
        <v>573</v>
      </c>
      <c r="B244" s="316" t="s">
        <v>574</v>
      </c>
      <c r="C244" s="317" t="s">
        <v>15</v>
      </c>
      <c r="D244" s="318">
        <v>5</v>
      </c>
      <c r="E244" s="131">
        <v>0</v>
      </c>
      <c r="F244" s="131">
        <v>0</v>
      </c>
      <c r="G244" s="15">
        <f t="shared" si="12"/>
        <v>0</v>
      </c>
      <c r="H244" s="15">
        <f t="shared" si="13"/>
        <v>0</v>
      </c>
      <c r="I244" s="15">
        <f t="shared" si="14"/>
        <v>0</v>
      </c>
      <c r="J244" s="67">
        <f t="shared" si="15"/>
        <v>0</v>
      </c>
      <c r="K244" s="357" t="s">
        <v>1444</v>
      </c>
    </row>
    <row r="245" spans="1:11" s="84" customFormat="1" ht="8.25">
      <c r="A245" s="227"/>
      <c r="B245" s="288" t="s">
        <v>9</v>
      </c>
      <c r="C245" s="228" t="s">
        <v>30</v>
      </c>
      <c r="D245" s="229"/>
      <c r="E245" s="131"/>
      <c r="F245" s="131"/>
      <c r="G245" s="229"/>
      <c r="H245" s="233">
        <f>SUM(H207:H244)</f>
        <v>0</v>
      </c>
      <c r="I245" s="233">
        <f>SUM(I207:I244)</f>
        <v>0</v>
      </c>
      <c r="J245" s="234"/>
      <c r="K245" s="358"/>
    </row>
    <row r="246" spans="1:11" s="84" customFormat="1" ht="8.25">
      <c r="A246" s="289"/>
      <c r="B246" s="290"/>
      <c r="C246" s="291" t="s">
        <v>30</v>
      </c>
      <c r="D246" s="292"/>
      <c r="E246" s="292"/>
      <c r="F246" s="292"/>
      <c r="G246" s="292"/>
      <c r="H246" s="292"/>
      <c r="I246" s="235">
        <f>SUM(H245:I245)</f>
        <v>0</v>
      </c>
      <c r="J246" s="293"/>
      <c r="K246" s="359"/>
    </row>
    <row r="247" spans="1:11" ht="12.75">
      <c r="A247" s="232" t="s">
        <v>575</v>
      </c>
      <c r="B247" s="130" t="s">
        <v>576</v>
      </c>
      <c r="C247" s="228"/>
      <c r="D247" s="229"/>
      <c r="E247" s="229"/>
      <c r="F247" s="229"/>
      <c r="G247" s="230"/>
      <c r="H247" s="230"/>
      <c r="I247" s="230"/>
      <c r="J247" s="231"/>
      <c r="K247" s="356"/>
    </row>
    <row r="248" spans="1:11" ht="42">
      <c r="A248" s="315" t="s">
        <v>135</v>
      </c>
      <c r="B248" s="316" t="s">
        <v>577</v>
      </c>
      <c r="C248" s="320" t="s">
        <v>17</v>
      </c>
      <c r="D248" s="327">
        <v>20.79</v>
      </c>
      <c r="E248" s="131">
        <v>0</v>
      </c>
      <c r="F248" s="131">
        <v>0</v>
      </c>
      <c r="G248" s="15">
        <f t="shared" si="12"/>
        <v>0</v>
      </c>
      <c r="H248" s="15">
        <f t="shared" si="13"/>
        <v>0</v>
      </c>
      <c r="I248" s="15">
        <f t="shared" si="14"/>
        <v>0</v>
      </c>
      <c r="J248" s="67">
        <f t="shared" si="15"/>
        <v>0</v>
      </c>
      <c r="K248" s="357" t="s">
        <v>1445</v>
      </c>
    </row>
    <row r="249" spans="1:11" ht="66.75">
      <c r="A249" s="315" t="s">
        <v>136</v>
      </c>
      <c r="B249" s="316" t="s">
        <v>578</v>
      </c>
      <c r="C249" s="320" t="s">
        <v>17</v>
      </c>
      <c r="D249" s="327">
        <v>3.6</v>
      </c>
      <c r="E249" s="131">
        <v>0</v>
      </c>
      <c r="F249" s="131">
        <v>0</v>
      </c>
      <c r="G249" s="15">
        <f t="shared" si="12"/>
        <v>0</v>
      </c>
      <c r="H249" s="15">
        <f t="shared" si="13"/>
        <v>0</v>
      </c>
      <c r="I249" s="15">
        <f t="shared" si="14"/>
        <v>0</v>
      </c>
      <c r="J249" s="67">
        <f t="shared" si="15"/>
        <v>0</v>
      </c>
      <c r="K249" s="357" t="s">
        <v>1446</v>
      </c>
    </row>
    <row r="250" spans="1:11" ht="16.5">
      <c r="A250" s="315" t="s">
        <v>579</v>
      </c>
      <c r="B250" s="316" t="s">
        <v>580</v>
      </c>
      <c r="C250" s="317" t="s">
        <v>17</v>
      </c>
      <c r="D250" s="318">
        <v>4.67</v>
      </c>
      <c r="E250" s="131">
        <v>0</v>
      </c>
      <c r="F250" s="131">
        <v>0</v>
      </c>
      <c r="G250" s="15">
        <f t="shared" si="12"/>
        <v>0</v>
      </c>
      <c r="H250" s="15">
        <f t="shared" si="13"/>
        <v>0</v>
      </c>
      <c r="I250" s="15">
        <f t="shared" si="14"/>
        <v>0</v>
      </c>
      <c r="J250" s="67">
        <f t="shared" si="15"/>
        <v>0</v>
      </c>
      <c r="K250" s="357" t="s">
        <v>1447</v>
      </c>
    </row>
    <row r="251" spans="1:11" s="84" customFormat="1" ht="8.25">
      <c r="A251" s="227"/>
      <c r="B251" s="288" t="s">
        <v>9</v>
      </c>
      <c r="C251" s="228" t="s">
        <v>30</v>
      </c>
      <c r="D251" s="229"/>
      <c r="E251" s="131"/>
      <c r="F251" s="131"/>
      <c r="G251" s="229"/>
      <c r="H251" s="233">
        <f>SUM(H248:H250)</f>
        <v>0</v>
      </c>
      <c r="I251" s="233">
        <f>SUM(I248:I250)</f>
        <v>0</v>
      </c>
      <c r="J251" s="234"/>
      <c r="K251" s="358"/>
    </row>
    <row r="252" spans="1:11" s="84" customFormat="1" ht="8.25">
      <c r="A252" s="289"/>
      <c r="B252" s="290"/>
      <c r="C252" s="291" t="s">
        <v>30</v>
      </c>
      <c r="D252" s="292"/>
      <c r="E252" s="292"/>
      <c r="F252" s="292"/>
      <c r="G252" s="292"/>
      <c r="H252" s="292"/>
      <c r="I252" s="235">
        <f>SUM(H251:I251)</f>
        <v>0</v>
      </c>
      <c r="J252" s="293"/>
      <c r="K252" s="359"/>
    </row>
    <row r="253" spans="1:11" s="84" customFormat="1" ht="8.25">
      <c r="A253" s="232" t="s">
        <v>581</v>
      </c>
      <c r="B253" s="130" t="s">
        <v>582</v>
      </c>
      <c r="C253" s="228"/>
      <c r="D253" s="229"/>
      <c r="E253" s="229"/>
      <c r="F253" s="229"/>
      <c r="G253" s="230"/>
      <c r="H253" s="230"/>
      <c r="I253" s="230"/>
      <c r="J253" s="231"/>
      <c r="K253" s="356"/>
    </row>
    <row r="254" spans="1:11" s="84" customFormat="1" ht="8.25">
      <c r="A254" s="232" t="s">
        <v>137</v>
      </c>
      <c r="B254" s="130" t="s">
        <v>583</v>
      </c>
      <c r="C254" s="228"/>
      <c r="D254" s="229"/>
      <c r="E254" s="229"/>
      <c r="F254" s="229"/>
      <c r="G254" s="230"/>
      <c r="H254" s="230"/>
      <c r="I254" s="230"/>
      <c r="J254" s="231"/>
      <c r="K254" s="356"/>
    </row>
    <row r="255" spans="1:11" ht="24.75">
      <c r="A255" s="331" t="s">
        <v>584</v>
      </c>
      <c r="B255" s="321" t="s">
        <v>585</v>
      </c>
      <c r="C255" s="317" t="s">
        <v>17</v>
      </c>
      <c r="D255" s="318">
        <v>71.2</v>
      </c>
      <c r="E255" s="131">
        <v>0</v>
      </c>
      <c r="F255" s="131">
        <v>0</v>
      </c>
      <c r="G255" s="15">
        <f t="shared" si="12"/>
        <v>0</v>
      </c>
      <c r="H255" s="15">
        <f t="shared" si="13"/>
        <v>0</v>
      </c>
      <c r="I255" s="15">
        <f t="shared" si="14"/>
        <v>0</v>
      </c>
      <c r="J255" s="67">
        <f t="shared" si="15"/>
        <v>0</v>
      </c>
      <c r="K255" s="357" t="s">
        <v>1448</v>
      </c>
    </row>
    <row r="256" spans="1:11" ht="50.25">
      <c r="A256" s="331" t="s">
        <v>586</v>
      </c>
      <c r="B256" s="321" t="s">
        <v>587</v>
      </c>
      <c r="C256" s="317" t="s">
        <v>17</v>
      </c>
      <c r="D256" s="318">
        <v>315.14</v>
      </c>
      <c r="E256" s="131">
        <v>0</v>
      </c>
      <c r="F256" s="131">
        <v>0</v>
      </c>
      <c r="G256" s="15">
        <f t="shared" si="12"/>
        <v>0</v>
      </c>
      <c r="H256" s="15">
        <f t="shared" si="13"/>
        <v>0</v>
      </c>
      <c r="I256" s="15">
        <f t="shared" si="14"/>
        <v>0</v>
      </c>
      <c r="J256" s="67">
        <f t="shared" si="15"/>
        <v>0</v>
      </c>
      <c r="K256" s="357" t="s">
        <v>1449</v>
      </c>
    </row>
    <row r="257" spans="1:11" ht="24.75">
      <c r="A257" s="331" t="s">
        <v>588</v>
      </c>
      <c r="B257" s="321" t="s">
        <v>589</v>
      </c>
      <c r="C257" s="317" t="s">
        <v>17</v>
      </c>
      <c r="D257" s="323">
        <v>80.8</v>
      </c>
      <c r="E257" s="131">
        <v>0</v>
      </c>
      <c r="F257" s="131">
        <v>0</v>
      </c>
      <c r="G257" s="15">
        <f t="shared" si="12"/>
        <v>0</v>
      </c>
      <c r="H257" s="15">
        <f t="shared" si="13"/>
        <v>0</v>
      </c>
      <c r="I257" s="15">
        <f t="shared" si="14"/>
        <v>0</v>
      </c>
      <c r="J257" s="67">
        <f t="shared" si="15"/>
        <v>0</v>
      </c>
      <c r="K257" s="357" t="s">
        <v>1450</v>
      </c>
    </row>
    <row r="258" spans="1:11" s="84" customFormat="1" ht="8.25">
      <c r="A258" s="232" t="s">
        <v>138</v>
      </c>
      <c r="B258" s="130" t="s">
        <v>590</v>
      </c>
      <c r="C258" s="228"/>
      <c r="D258" s="229"/>
      <c r="E258" s="229"/>
      <c r="F258" s="229"/>
      <c r="G258" s="230"/>
      <c r="H258" s="230"/>
      <c r="I258" s="230"/>
      <c r="J258" s="231"/>
      <c r="K258" s="356"/>
    </row>
    <row r="259" spans="1:11" ht="50.25">
      <c r="A259" s="315" t="s">
        <v>591</v>
      </c>
      <c r="B259" s="316" t="s">
        <v>592</v>
      </c>
      <c r="C259" s="320" t="s">
        <v>17</v>
      </c>
      <c r="D259" s="332">
        <v>559.91</v>
      </c>
      <c r="E259" s="131">
        <v>0</v>
      </c>
      <c r="F259" s="131">
        <v>0</v>
      </c>
      <c r="G259" s="15">
        <f t="shared" si="12"/>
        <v>0</v>
      </c>
      <c r="H259" s="15">
        <f t="shared" si="13"/>
        <v>0</v>
      </c>
      <c r="I259" s="15">
        <f t="shared" si="14"/>
        <v>0</v>
      </c>
      <c r="J259" s="67">
        <f t="shared" si="15"/>
        <v>0</v>
      </c>
      <c r="K259" s="357" t="s">
        <v>1451</v>
      </c>
    </row>
    <row r="260" spans="1:11" ht="24.75">
      <c r="A260" s="315" t="s">
        <v>593</v>
      </c>
      <c r="B260" s="316" t="s">
        <v>594</v>
      </c>
      <c r="C260" s="320" t="s">
        <v>15</v>
      </c>
      <c r="D260" s="332">
        <v>601.91</v>
      </c>
      <c r="E260" s="131">
        <v>0</v>
      </c>
      <c r="F260" s="131">
        <v>0</v>
      </c>
      <c r="G260" s="15">
        <f t="shared" si="12"/>
        <v>0</v>
      </c>
      <c r="H260" s="15">
        <f t="shared" si="13"/>
        <v>0</v>
      </c>
      <c r="I260" s="15">
        <f t="shared" si="14"/>
        <v>0</v>
      </c>
      <c r="J260" s="67">
        <f t="shared" si="15"/>
        <v>0</v>
      </c>
      <c r="K260" s="357" t="s">
        <v>1452</v>
      </c>
    </row>
    <row r="261" spans="1:11" ht="24.75">
      <c r="A261" s="315" t="s">
        <v>595</v>
      </c>
      <c r="B261" s="316" t="s">
        <v>596</v>
      </c>
      <c r="C261" s="320" t="s">
        <v>17</v>
      </c>
      <c r="D261" s="332">
        <v>321.16</v>
      </c>
      <c r="E261" s="131">
        <v>0</v>
      </c>
      <c r="F261" s="131">
        <v>0</v>
      </c>
      <c r="G261" s="15">
        <f t="shared" si="12"/>
        <v>0</v>
      </c>
      <c r="H261" s="15">
        <f t="shared" si="13"/>
        <v>0</v>
      </c>
      <c r="I261" s="15">
        <f t="shared" si="14"/>
        <v>0</v>
      </c>
      <c r="J261" s="67">
        <f t="shared" si="15"/>
        <v>0</v>
      </c>
      <c r="K261" s="357" t="s">
        <v>1453</v>
      </c>
    </row>
    <row r="262" spans="1:11" ht="24.75">
      <c r="A262" s="315" t="s">
        <v>597</v>
      </c>
      <c r="B262" s="316" t="s">
        <v>598</v>
      </c>
      <c r="C262" s="320" t="s">
        <v>17</v>
      </c>
      <c r="D262" s="332">
        <v>226.75</v>
      </c>
      <c r="E262" s="131">
        <v>0</v>
      </c>
      <c r="F262" s="131">
        <v>0</v>
      </c>
      <c r="G262" s="15">
        <f t="shared" si="12"/>
        <v>0</v>
      </c>
      <c r="H262" s="15">
        <f t="shared" si="13"/>
        <v>0</v>
      </c>
      <c r="I262" s="15">
        <f t="shared" si="14"/>
        <v>0</v>
      </c>
      <c r="J262" s="67">
        <f t="shared" si="15"/>
        <v>0</v>
      </c>
      <c r="K262" s="357" t="s">
        <v>1454</v>
      </c>
    </row>
    <row r="263" spans="1:11" ht="24.75">
      <c r="A263" s="315" t="s">
        <v>599</v>
      </c>
      <c r="B263" s="316" t="s">
        <v>600</v>
      </c>
      <c r="C263" s="320" t="s">
        <v>17</v>
      </c>
      <c r="D263" s="332">
        <v>42</v>
      </c>
      <c r="E263" s="131">
        <v>0</v>
      </c>
      <c r="F263" s="131">
        <v>0</v>
      </c>
      <c r="G263" s="15">
        <f t="shared" si="12"/>
        <v>0</v>
      </c>
      <c r="H263" s="15">
        <f t="shared" si="13"/>
        <v>0</v>
      </c>
      <c r="I263" s="15">
        <f t="shared" si="14"/>
        <v>0</v>
      </c>
      <c r="J263" s="67">
        <f t="shared" si="15"/>
        <v>0</v>
      </c>
      <c r="K263" s="357" t="s">
        <v>1455</v>
      </c>
    </row>
    <row r="264" spans="1:11" ht="24.75">
      <c r="A264" s="315" t="s">
        <v>601</v>
      </c>
      <c r="B264" s="316" t="s">
        <v>602</v>
      </c>
      <c r="C264" s="320" t="s">
        <v>17</v>
      </c>
      <c r="D264" s="332">
        <v>12</v>
      </c>
      <c r="E264" s="131">
        <v>0</v>
      </c>
      <c r="F264" s="131">
        <v>0</v>
      </c>
      <c r="G264" s="15">
        <f t="shared" si="12"/>
        <v>0</v>
      </c>
      <c r="H264" s="15">
        <f t="shared" si="13"/>
        <v>0</v>
      </c>
      <c r="I264" s="15">
        <f t="shared" si="14"/>
        <v>0</v>
      </c>
      <c r="J264" s="67">
        <f t="shared" si="15"/>
        <v>0</v>
      </c>
      <c r="K264" s="357" t="s">
        <v>1456</v>
      </c>
    </row>
    <row r="265" spans="1:11" ht="16.5">
      <c r="A265" s="315" t="s">
        <v>603</v>
      </c>
      <c r="B265" s="316" t="s">
        <v>604</v>
      </c>
      <c r="C265" s="320" t="s">
        <v>17</v>
      </c>
      <c r="D265" s="327">
        <v>139.98</v>
      </c>
      <c r="E265" s="131">
        <v>0</v>
      </c>
      <c r="F265" s="131">
        <v>0</v>
      </c>
      <c r="G265" s="15">
        <f t="shared" si="12"/>
        <v>0</v>
      </c>
      <c r="H265" s="15">
        <f t="shared" si="13"/>
        <v>0</v>
      </c>
      <c r="I265" s="15">
        <f t="shared" si="14"/>
        <v>0</v>
      </c>
      <c r="J265" s="67">
        <f t="shared" si="15"/>
        <v>0</v>
      </c>
      <c r="K265" s="357" t="s">
        <v>1457</v>
      </c>
    </row>
    <row r="266" spans="1:11" ht="24.75">
      <c r="A266" s="315" t="s">
        <v>605</v>
      </c>
      <c r="B266" s="316" t="s">
        <v>606</v>
      </c>
      <c r="C266" s="317" t="s">
        <v>17</v>
      </c>
      <c r="D266" s="318">
        <v>273.92</v>
      </c>
      <c r="E266" s="131">
        <v>0</v>
      </c>
      <c r="F266" s="131">
        <v>0</v>
      </c>
      <c r="G266" s="15">
        <f t="shared" si="12"/>
        <v>0</v>
      </c>
      <c r="H266" s="15">
        <f t="shared" si="13"/>
        <v>0</v>
      </c>
      <c r="I266" s="15">
        <f t="shared" si="14"/>
        <v>0</v>
      </c>
      <c r="J266" s="67">
        <f t="shared" si="15"/>
        <v>0</v>
      </c>
      <c r="K266" s="357" t="s">
        <v>1458</v>
      </c>
    </row>
    <row r="267" spans="1:11" ht="24.75">
      <c r="A267" s="315" t="s">
        <v>607</v>
      </c>
      <c r="B267" s="316" t="s">
        <v>608</v>
      </c>
      <c r="C267" s="317" t="s">
        <v>17</v>
      </c>
      <c r="D267" s="318">
        <v>137.92</v>
      </c>
      <c r="E267" s="131">
        <v>0</v>
      </c>
      <c r="F267" s="131">
        <v>0</v>
      </c>
      <c r="G267" s="15">
        <f t="shared" si="12"/>
        <v>0</v>
      </c>
      <c r="H267" s="15">
        <f t="shared" si="13"/>
        <v>0</v>
      </c>
      <c r="I267" s="15">
        <f t="shared" si="14"/>
        <v>0</v>
      </c>
      <c r="J267" s="67">
        <f t="shared" si="15"/>
        <v>0</v>
      </c>
      <c r="K267" s="357" t="s">
        <v>1459</v>
      </c>
    </row>
    <row r="268" spans="1:11" ht="16.5">
      <c r="A268" s="315" t="s">
        <v>609</v>
      </c>
      <c r="B268" s="316" t="s">
        <v>610</v>
      </c>
      <c r="C268" s="317" t="s">
        <v>17</v>
      </c>
      <c r="D268" s="318">
        <v>112.1</v>
      </c>
      <c r="E268" s="131">
        <v>0</v>
      </c>
      <c r="F268" s="131">
        <v>0</v>
      </c>
      <c r="G268" s="15">
        <f t="shared" si="12"/>
        <v>0</v>
      </c>
      <c r="H268" s="15">
        <f t="shared" si="13"/>
        <v>0</v>
      </c>
      <c r="I268" s="15">
        <f t="shared" si="14"/>
        <v>0</v>
      </c>
      <c r="J268" s="67">
        <f t="shared" si="15"/>
        <v>0</v>
      </c>
      <c r="K268" s="357" t="s">
        <v>1460</v>
      </c>
    </row>
    <row r="269" spans="1:11" ht="24.75">
      <c r="A269" s="315" t="s">
        <v>611</v>
      </c>
      <c r="B269" s="316" t="s">
        <v>612</v>
      </c>
      <c r="C269" s="317" t="s">
        <v>17</v>
      </c>
      <c r="D269" s="318">
        <v>23.9</v>
      </c>
      <c r="E269" s="131">
        <v>0</v>
      </c>
      <c r="F269" s="131">
        <v>0</v>
      </c>
      <c r="G269" s="15">
        <f t="shared" si="12"/>
        <v>0</v>
      </c>
      <c r="H269" s="15">
        <f t="shared" si="13"/>
        <v>0</v>
      </c>
      <c r="I269" s="15">
        <f t="shared" si="14"/>
        <v>0</v>
      </c>
      <c r="J269" s="67">
        <f t="shared" si="15"/>
        <v>0</v>
      </c>
      <c r="K269" s="357" t="s">
        <v>1461</v>
      </c>
    </row>
    <row r="270" spans="1:11" ht="24.75">
      <c r="A270" s="315" t="s">
        <v>613</v>
      </c>
      <c r="B270" s="316" t="s">
        <v>614</v>
      </c>
      <c r="C270" s="317" t="s">
        <v>17</v>
      </c>
      <c r="D270" s="318">
        <v>1</v>
      </c>
      <c r="E270" s="131">
        <v>0</v>
      </c>
      <c r="F270" s="131">
        <v>0</v>
      </c>
      <c r="G270" s="15">
        <f t="shared" si="12"/>
        <v>0</v>
      </c>
      <c r="H270" s="15">
        <f t="shared" si="13"/>
        <v>0</v>
      </c>
      <c r="I270" s="15">
        <f t="shared" si="14"/>
        <v>0</v>
      </c>
      <c r="J270" s="67">
        <f t="shared" si="15"/>
        <v>0</v>
      </c>
      <c r="K270" s="357" t="s">
        <v>1462</v>
      </c>
    </row>
    <row r="271" spans="1:11" ht="42">
      <c r="A271" s="315" t="s">
        <v>615</v>
      </c>
      <c r="B271" s="316" t="s">
        <v>616</v>
      </c>
      <c r="C271" s="317" t="s">
        <v>17</v>
      </c>
      <c r="D271" s="330">
        <v>1621.2</v>
      </c>
      <c r="E271" s="131">
        <v>0</v>
      </c>
      <c r="F271" s="131">
        <v>0</v>
      </c>
      <c r="G271" s="15">
        <f t="shared" si="12"/>
        <v>0</v>
      </c>
      <c r="H271" s="15">
        <f t="shared" si="13"/>
        <v>0</v>
      </c>
      <c r="I271" s="15">
        <f t="shared" si="14"/>
        <v>0</v>
      </c>
      <c r="J271" s="67">
        <f t="shared" si="15"/>
        <v>0</v>
      </c>
      <c r="K271" s="357" t="s">
        <v>1463</v>
      </c>
    </row>
    <row r="272" spans="1:11" ht="24.75">
      <c r="A272" s="315" t="s">
        <v>617</v>
      </c>
      <c r="B272" s="316" t="s">
        <v>618</v>
      </c>
      <c r="C272" s="317" t="s">
        <v>17</v>
      </c>
      <c r="D272" s="330">
        <v>293.56</v>
      </c>
      <c r="E272" s="131">
        <v>0</v>
      </c>
      <c r="F272" s="131">
        <v>0</v>
      </c>
      <c r="G272" s="15">
        <f t="shared" si="12"/>
        <v>0</v>
      </c>
      <c r="H272" s="15">
        <f t="shared" si="13"/>
        <v>0</v>
      </c>
      <c r="I272" s="15">
        <f t="shared" si="14"/>
        <v>0</v>
      </c>
      <c r="J272" s="67">
        <f t="shared" si="15"/>
        <v>0</v>
      </c>
      <c r="K272" s="357" t="s">
        <v>1464</v>
      </c>
    </row>
    <row r="273" spans="1:11" ht="33">
      <c r="A273" s="315" t="s">
        <v>619</v>
      </c>
      <c r="B273" s="316" t="s">
        <v>620</v>
      </c>
      <c r="C273" s="317" t="s">
        <v>17</v>
      </c>
      <c r="D273" s="330">
        <v>1509.37</v>
      </c>
      <c r="E273" s="131">
        <v>0</v>
      </c>
      <c r="F273" s="131">
        <v>0</v>
      </c>
      <c r="G273" s="15">
        <f t="shared" si="12"/>
        <v>0</v>
      </c>
      <c r="H273" s="15">
        <f t="shared" si="13"/>
        <v>0</v>
      </c>
      <c r="I273" s="15">
        <f t="shared" si="14"/>
        <v>0</v>
      </c>
      <c r="J273" s="67">
        <f t="shared" si="15"/>
        <v>0</v>
      </c>
      <c r="K273" s="357" t="s">
        <v>1465</v>
      </c>
    </row>
    <row r="274" spans="1:11" ht="33">
      <c r="A274" s="315" t="s">
        <v>621</v>
      </c>
      <c r="B274" s="316" t="s">
        <v>622</v>
      </c>
      <c r="C274" s="320" t="s">
        <v>17</v>
      </c>
      <c r="D274" s="327">
        <v>13.26</v>
      </c>
      <c r="E274" s="131">
        <v>0</v>
      </c>
      <c r="F274" s="131">
        <v>0</v>
      </c>
      <c r="G274" s="15">
        <f t="shared" si="12"/>
        <v>0</v>
      </c>
      <c r="H274" s="15">
        <f t="shared" si="13"/>
        <v>0</v>
      </c>
      <c r="I274" s="15">
        <f t="shared" si="14"/>
        <v>0</v>
      </c>
      <c r="J274" s="67">
        <f t="shared" si="15"/>
        <v>0</v>
      </c>
      <c r="K274" s="357" t="s">
        <v>1466</v>
      </c>
    </row>
    <row r="275" spans="1:11" ht="24.75">
      <c r="A275" s="315" t="s">
        <v>623</v>
      </c>
      <c r="B275" s="316" t="s">
        <v>624</v>
      </c>
      <c r="C275" s="317" t="s">
        <v>17</v>
      </c>
      <c r="D275" s="330">
        <v>587.27</v>
      </c>
      <c r="E275" s="131">
        <v>0</v>
      </c>
      <c r="F275" s="131">
        <v>0</v>
      </c>
      <c r="G275" s="15">
        <f aca="true" t="shared" si="16" ref="G275:G337">SUM(E275:F275)</f>
        <v>0</v>
      </c>
      <c r="H275" s="15">
        <f aca="true" t="shared" si="17" ref="H275:H337">TRUNC(D275*E275,2)</f>
        <v>0</v>
      </c>
      <c r="I275" s="15">
        <f aca="true" t="shared" si="18" ref="I275:I337">TRUNC(D275*F275,2)</f>
        <v>0</v>
      </c>
      <c r="J275" s="67">
        <f aca="true" t="shared" si="19" ref="J275:J337">SUM(H275:I275)</f>
        <v>0</v>
      </c>
      <c r="K275" s="357" t="s">
        <v>1467</v>
      </c>
    </row>
    <row r="276" spans="1:11" ht="42">
      <c r="A276" s="315" t="s">
        <v>625</v>
      </c>
      <c r="B276" s="316" t="s">
        <v>626</v>
      </c>
      <c r="C276" s="317" t="s">
        <v>17</v>
      </c>
      <c r="D276" s="330">
        <v>922.1</v>
      </c>
      <c r="E276" s="131">
        <v>0</v>
      </c>
      <c r="F276" s="131">
        <v>0</v>
      </c>
      <c r="G276" s="15">
        <f t="shared" si="16"/>
        <v>0</v>
      </c>
      <c r="H276" s="15">
        <f t="shared" si="17"/>
        <v>0</v>
      </c>
      <c r="I276" s="15">
        <f t="shared" si="18"/>
        <v>0</v>
      </c>
      <c r="J276" s="67">
        <f t="shared" si="19"/>
        <v>0</v>
      </c>
      <c r="K276" s="357" t="s">
        <v>1468</v>
      </c>
    </row>
    <row r="277" spans="1:11" ht="24.75">
      <c r="A277" s="315"/>
      <c r="B277" s="316" t="s">
        <v>626</v>
      </c>
      <c r="C277" s="317" t="s">
        <v>17</v>
      </c>
      <c r="D277" s="330">
        <v>36</v>
      </c>
      <c r="E277" s="131">
        <v>0</v>
      </c>
      <c r="F277" s="131">
        <v>0</v>
      </c>
      <c r="G277" s="15">
        <f t="shared" si="16"/>
        <v>0</v>
      </c>
      <c r="H277" s="15">
        <f t="shared" si="17"/>
        <v>0</v>
      </c>
      <c r="I277" s="15">
        <f t="shared" si="18"/>
        <v>0</v>
      </c>
      <c r="J277" s="67">
        <f t="shared" si="19"/>
        <v>0</v>
      </c>
      <c r="K277" s="357" t="s">
        <v>1469</v>
      </c>
    </row>
    <row r="278" spans="1:11" ht="42">
      <c r="A278" s="315" t="s">
        <v>627</v>
      </c>
      <c r="B278" s="316" t="s">
        <v>628</v>
      </c>
      <c r="C278" s="317" t="s">
        <v>17</v>
      </c>
      <c r="D278" s="330">
        <v>281.1</v>
      </c>
      <c r="E278" s="131">
        <v>0</v>
      </c>
      <c r="F278" s="131">
        <v>0</v>
      </c>
      <c r="G278" s="15">
        <f t="shared" si="16"/>
        <v>0</v>
      </c>
      <c r="H278" s="15">
        <f t="shared" si="17"/>
        <v>0</v>
      </c>
      <c r="I278" s="15">
        <f t="shared" si="18"/>
        <v>0</v>
      </c>
      <c r="J278" s="67">
        <f t="shared" si="19"/>
        <v>0</v>
      </c>
      <c r="K278" s="357" t="s">
        <v>1470</v>
      </c>
    </row>
    <row r="279" spans="1:11" ht="42">
      <c r="A279" s="315" t="s">
        <v>629</v>
      </c>
      <c r="B279" s="316" t="s">
        <v>630</v>
      </c>
      <c r="C279" s="317" t="s">
        <v>17</v>
      </c>
      <c r="D279" s="330">
        <v>906.9</v>
      </c>
      <c r="E279" s="131">
        <v>0</v>
      </c>
      <c r="F279" s="131">
        <v>0</v>
      </c>
      <c r="G279" s="15">
        <f t="shared" si="16"/>
        <v>0</v>
      </c>
      <c r="H279" s="15">
        <f t="shared" si="17"/>
        <v>0</v>
      </c>
      <c r="I279" s="15">
        <f t="shared" si="18"/>
        <v>0</v>
      </c>
      <c r="J279" s="67">
        <f t="shared" si="19"/>
        <v>0</v>
      </c>
      <c r="K279" s="357" t="s">
        <v>1471</v>
      </c>
    </row>
    <row r="280" spans="1:11" ht="24.75">
      <c r="A280" s="315" t="s">
        <v>631</v>
      </c>
      <c r="B280" s="316" t="s">
        <v>632</v>
      </c>
      <c r="C280" s="320" t="s">
        <v>17</v>
      </c>
      <c r="D280" s="327">
        <v>487.33</v>
      </c>
      <c r="E280" s="131">
        <v>0</v>
      </c>
      <c r="F280" s="131">
        <v>0</v>
      </c>
      <c r="G280" s="15">
        <f t="shared" si="16"/>
        <v>0</v>
      </c>
      <c r="H280" s="15">
        <f t="shared" si="17"/>
        <v>0</v>
      </c>
      <c r="I280" s="15">
        <f t="shared" si="18"/>
        <v>0</v>
      </c>
      <c r="J280" s="67">
        <f t="shared" si="19"/>
        <v>0</v>
      </c>
      <c r="K280" s="357" t="s">
        <v>1472</v>
      </c>
    </row>
    <row r="281" spans="1:11" ht="42">
      <c r="A281" s="315" t="s">
        <v>633</v>
      </c>
      <c r="B281" s="316" t="s">
        <v>634</v>
      </c>
      <c r="C281" s="317" t="s">
        <v>17</v>
      </c>
      <c r="D281" s="318">
        <v>487.33</v>
      </c>
      <c r="E281" s="131">
        <v>0</v>
      </c>
      <c r="F281" s="131">
        <v>0</v>
      </c>
      <c r="G281" s="15">
        <f t="shared" si="16"/>
        <v>0</v>
      </c>
      <c r="H281" s="15">
        <f t="shared" si="17"/>
        <v>0</v>
      </c>
      <c r="I281" s="15">
        <f t="shared" si="18"/>
        <v>0</v>
      </c>
      <c r="J281" s="67">
        <f t="shared" si="19"/>
        <v>0</v>
      </c>
      <c r="K281" s="357" t="s">
        <v>1473</v>
      </c>
    </row>
    <row r="282" spans="1:11" ht="33">
      <c r="A282" s="315" t="s">
        <v>635</v>
      </c>
      <c r="B282" s="316" t="s">
        <v>636</v>
      </c>
      <c r="C282" s="317" t="s">
        <v>17</v>
      </c>
      <c r="D282" s="318">
        <v>487.33</v>
      </c>
      <c r="E282" s="131">
        <v>0</v>
      </c>
      <c r="F282" s="131">
        <v>0</v>
      </c>
      <c r="G282" s="15">
        <f t="shared" si="16"/>
        <v>0</v>
      </c>
      <c r="H282" s="15">
        <f t="shared" si="17"/>
        <v>0</v>
      </c>
      <c r="I282" s="15">
        <f t="shared" si="18"/>
        <v>0</v>
      </c>
      <c r="J282" s="67">
        <f t="shared" si="19"/>
        <v>0</v>
      </c>
      <c r="K282" s="357" t="s">
        <v>1474</v>
      </c>
    </row>
    <row r="283" spans="1:11" ht="24.75">
      <c r="A283" s="315" t="s">
        <v>637</v>
      </c>
      <c r="B283" s="316" t="s">
        <v>638</v>
      </c>
      <c r="C283" s="317" t="s">
        <v>17</v>
      </c>
      <c r="D283" s="318">
        <v>0.67</v>
      </c>
      <c r="E283" s="131">
        <v>0</v>
      </c>
      <c r="F283" s="131">
        <v>0</v>
      </c>
      <c r="G283" s="15">
        <f t="shared" si="16"/>
        <v>0</v>
      </c>
      <c r="H283" s="15">
        <f t="shared" si="17"/>
        <v>0</v>
      </c>
      <c r="I283" s="15">
        <f t="shared" si="18"/>
        <v>0</v>
      </c>
      <c r="J283" s="67">
        <f t="shared" si="19"/>
        <v>0</v>
      </c>
      <c r="K283" s="357" t="s">
        <v>1475</v>
      </c>
    </row>
    <row r="284" spans="1:11" s="84" customFormat="1" ht="8.25">
      <c r="A284" s="232" t="s">
        <v>139</v>
      </c>
      <c r="B284" s="130" t="s">
        <v>97</v>
      </c>
      <c r="C284" s="228"/>
      <c r="D284" s="229"/>
      <c r="E284" s="229"/>
      <c r="F284" s="229"/>
      <c r="G284" s="230"/>
      <c r="H284" s="230"/>
      <c r="I284" s="230"/>
      <c r="J284" s="231"/>
      <c r="K284" s="356"/>
    </row>
    <row r="285" spans="1:11" ht="58.5">
      <c r="A285" s="315" t="s">
        <v>639</v>
      </c>
      <c r="B285" s="316" t="s">
        <v>640</v>
      </c>
      <c r="C285" s="317" t="s">
        <v>17</v>
      </c>
      <c r="D285" s="318">
        <v>118.85</v>
      </c>
      <c r="E285" s="131">
        <v>0</v>
      </c>
      <c r="F285" s="131">
        <v>0</v>
      </c>
      <c r="G285" s="15">
        <f t="shared" si="16"/>
        <v>0</v>
      </c>
      <c r="H285" s="15">
        <f t="shared" si="17"/>
        <v>0</v>
      </c>
      <c r="I285" s="15">
        <f t="shared" si="18"/>
        <v>0</v>
      </c>
      <c r="J285" s="67">
        <f t="shared" si="19"/>
        <v>0</v>
      </c>
      <c r="K285" s="357" t="s">
        <v>1476</v>
      </c>
    </row>
    <row r="286" spans="1:11" ht="24.75">
      <c r="A286" s="315"/>
      <c r="B286" s="316" t="s">
        <v>641</v>
      </c>
      <c r="C286" s="317" t="s">
        <v>17</v>
      </c>
      <c r="D286" s="318">
        <v>91.77</v>
      </c>
      <c r="E286" s="131">
        <v>0</v>
      </c>
      <c r="F286" s="131">
        <v>0</v>
      </c>
      <c r="G286" s="15">
        <f t="shared" si="16"/>
        <v>0</v>
      </c>
      <c r="H286" s="15">
        <f t="shared" si="17"/>
        <v>0</v>
      </c>
      <c r="I286" s="15">
        <f t="shared" si="18"/>
        <v>0</v>
      </c>
      <c r="J286" s="67">
        <f t="shared" si="19"/>
        <v>0</v>
      </c>
      <c r="K286" s="357" t="s">
        <v>1477</v>
      </c>
    </row>
    <row r="287" spans="1:11" ht="42">
      <c r="A287" s="315" t="s">
        <v>642</v>
      </c>
      <c r="B287" s="316" t="s">
        <v>643</v>
      </c>
      <c r="C287" s="317" t="s">
        <v>89</v>
      </c>
      <c r="D287" s="323">
        <v>50.86</v>
      </c>
      <c r="E287" s="131">
        <v>0</v>
      </c>
      <c r="F287" s="131">
        <v>0</v>
      </c>
      <c r="G287" s="15">
        <f t="shared" si="16"/>
        <v>0</v>
      </c>
      <c r="H287" s="15">
        <f t="shared" si="17"/>
        <v>0</v>
      </c>
      <c r="I287" s="15">
        <f t="shared" si="18"/>
        <v>0</v>
      </c>
      <c r="J287" s="67">
        <f t="shared" si="19"/>
        <v>0</v>
      </c>
      <c r="K287" s="357" t="s">
        <v>1478</v>
      </c>
    </row>
    <row r="288" spans="1:11" s="84" customFormat="1" ht="8.25">
      <c r="A288" s="227"/>
      <c r="B288" s="288" t="s">
        <v>9</v>
      </c>
      <c r="C288" s="228" t="s">
        <v>30</v>
      </c>
      <c r="D288" s="229"/>
      <c r="E288" s="131"/>
      <c r="F288" s="131"/>
      <c r="G288" s="229"/>
      <c r="H288" s="233">
        <f>SUM(H255:H287)</f>
        <v>0</v>
      </c>
      <c r="I288" s="233">
        <f>SUM(I255:I287)</f>
        <v>0</v>
      </c>
      <c r="J288" s="234"/>
      <c r="K288" s="358"/>
    </row>
    <row r="289" spans="1:11" s="84" customFormat="1" ht="8.25">
      <c r="A289" s="289"/>
      <c r="B289" s="290"/>
      <c r="C289" s="291" t="s">
        <v>30</v>
      </c>
      <c r="D289" s="292"/>
      <c r="E289" s="292"/>
      <c r="F289" s="292"/>
      <c r="G289" s="292"/>
      <c r="H289" s="292"/>
      <c r="I289" s="235">
        <f>SUM(H288:I288)</f>
        <v>0</v>
      </c>
      <c r="J289" s="293"/>
      <c r="K289" s="359"/>
    </row>
    <row r="290" spans="1:11" s="84" customFormat="1" ht="8.25">
      <c r="A290" s="232" t="s">
        <v>644</v>
      </c>
      <c r="B290" s="130" t="s">
        <v>645</v>
      </c>
      <c r="C290" s="228"/>
      <c r="D290" s="229"/>
      <c r="E290" s="229"/>
      <c r="F290" s="229"/>
      <c r="G290" s="230"/>
      <c r="H290" s="230"/>
      <c r="I290" s="230"/>
      <c r="J290" s="231"/>
      <c r="K290" s="356"/>
    </row>
    <row r="291" spans="1:11" s="84" customFormat="1" ht="8.25">
      <c r="A291" s="232" t="s">
        <v>140</v>
      </c>
      <c r="B291" s="130" t="s">
        <v>31</v>
      </c>
      <c r="C291" s="228"/>
      <c r="D291" s="229"/>
      <c r="E291" s="229"/>
      <c r="F291" s="229"/>
      <c r="G291" s="230"/>
      <c r="H291" s="230"/>
      <c r="I291" s="230"/>
      <c r="J291" s="231"/>
      <c r="K291" s="356"/>
    </row>
    <row r="292" spans="1:11" ht="16.5">
      <c r="A292" s="315" t="s">
        <v>141</v>
      </c>
      <c r="B292" s="316" t="s">
        <v>646</v>
      </c>
      <c r="C292" s="320" t="s">
        <v>15</v>
      </c>
      <c r="D292" s="325">
        <v>153</v>
      </c>
      <c r="E292" s="131">
        <v>0</v>
      </c>
      <c r="F292" s="131">
        <v>0</v>
      </c>
      <c r="G292" s="15">
        <f t="shared" si="16"/>
        <v>0</v>
      </c>
      <c r="H292" s="15">
        <f t="shared" si="17"/>
        <v>0</v>
      </c>
      <c r="I292" s="15">
        <f t="shared" si="18"/>
        <v>0</v>
      </c>
      <c r="J292" s="67">
        <f t="shared" si="19"/>
        <v>0</v>
      </c>
      <c r="K292" s="357"/>
    </row>
    <row r="293" spans="1:11" ht="16.5">
      <c r="A293" s="315" t="s">
        <v>142</v>
      </c>
      <c r="B293" s="316" t="s">
        <v>647</v>
      </c>
      <c r="C293" s="320" t="s">
        <v>15</v>
      </c>
      <c r="D293" s="333">
        <v>2</v>
      </c>
      <c r="E293" s="131">
        <v>0</v>
      </c>
      <c r="F293" s="131">
        <v>0</v>
      </c>
      <c r="G293" s="15">
        <f t="shared" si="16"/>
        <v>0</v>
      </c>
      <c r="H293" s="15">
        <f t="shared" si="17"/>
        <v>0</v>
      </c>
      <c r="I293" s="15">
        <f t="shared" si="18"/>
        <v>0</v>
      </c>
      <c r="J293" s="67">
        <f t="shared" si="19"/>
        <v>0</v>
      </c>
      <c r="K293" s="357"/>
    </row>
    <row r="294" spans="1:11" ht="12.75">
      <c r="A294" s="315" t="s">
        <v>143</v>
      </c>
      <c r="B294" s="316" t="s">
        <v>648</v>
      </c>
      <c r="C294" s="320" t="s">
        <v>15</v>
      </c>
      <c r="D294" s="333">
        <v>1</v>
      </c>
      <c r="E294" s="131">
        <v>0</v>
      </c>
      <c r="F294" s="131">
        <v>0</v>
      </c>
      <c r="G294" s="15">
        <f t="shared" si="16"/>
        <v>0</v>
      </c>
      <c r="H294" s="15">
        <f t="shared" si="17"/>
        <v>0</v>
      </c>
      <c r="I294" s="15">
        <f t="shared" si="18"/>
        <v>0</v>
      </c>
      <c r="J294" s="67">
        <f t="shared" si="19"/>
        <v>0</v>
      </c>
      <c r="K294" s="357"/>
    </row>
    <row r="295" spans="1:11" ht="16.5">
      <c r="A295" s="315" t="s">
        <v>144</v>
      </c>
      <c r="B295" s="316" t="s">
        <v>649</v>
      </c>
      <c r="C295" s="320" t="s">
        <v>15</v>
      </c>
      <c r="D295" s="333">
        <v>198</v>
      </c>
      <c r="E295" s="131">
        <v>0</v>
      </c>
      <c r="F295" s="131">
        <v>0</v>
      </c>
      <c r="G295" s="15">
        <f t="shared" si="16"/>
        <v>0</v>
      </c>
      <c r="H295" s="15">
        <f t="shared" si="17"/>
        <v>0</v>
      </c>
      <c r="I295" s="15">
        <f t="shared" si="18"/>
        <v>0</v>
      </c>
      <c r="J295" s="67">
        <f t="shared" si="19"/>
        <v>0</v>
      </c>
      <c r="K295" s="357"/>
    </row>
    <row r="296" spans="1:11" ht="33">
      <c r="A296" s="315" t="s">
        <v>145</v>
      </c>
      <c r="B296" s="316" t="s">
        <v>650</v>
      </c>
      <c r="C296" s="320" t="s">
        <v>15</v>
      </c>
      <c r="D296" s="325">
        <v>69</v>
      </c>
      <c r="E296" s="131">
        <v>0</v>
      </c>
      <c r="F296" s="131">
        <v>0</v>
      </c>
      <c r="G296" s="15">
        <f t="shared" si="16"/>
        <v>0</v>
      </c>
      <c r="H296" s="15">
        <f t="shared" si="17"/>
        <v>0</v>
      </c>
      <c r="I296" s="15">
        <f t="shared" si="18"/>
        <v>0</v>
      </c>
      <c r="J296" s="67">
        <f t="shared" si="19"/>
        <v>0</v>
      </c>
      <c r="K296" s="357"/>
    </row>
    <row r="297" spans="1:11" ht="16.5">
      <c r="A297" s="315" t="s">
        <v>146</v>
      </c>
      <c r="B297" s="316" t="s">
        <v>651</v>
      </c>
      <c r="C297" s="320" t="s">
        <v>15</v>
      </c>
      <c r="D297" s="325">
        <v>3</v>
      </c>
      <c r="E297" s="131">
        <v>0</v>
      </c>
      <c r="F297" s="131">
        <v>0</v>
      </c>
      <c r="G297" s="15">
        <f t="shared" si="16"/>
        <v>0</v>
      </c>
      <c r="H297" s="15">
        <f t="shared" si="17"/>
        <v>0</v>
      </c>
      <c r="I297" s="15">
        <f t="shared" si="18"/>
        <v>0</v>
      </c>
      <c r="J297" s="67">
        <f t="shared" si="19"/>
        <v>0</v>
      </c>
      <c r="K297" s="357" t="s">
        <v>1479</v>
      </c>
    </row>
    <row r="298" spans="1:11" ht="16.5">
      <c r="A298" s="315" t="s">
        <v>147</v>
      </c>
      <c r="B298" s="316" t="s">
        <v>652</v>
      </c>
      <c r="C298" s="320" t="s">
        <v>15</v>
      </c>
      <c r="D298" s="325">
        <v>1</v>
      </c>
      <c r="E298" s="131">
        <v>0</v>
      </c>
      <c r="F298" s="131">
        <v>0</v>
      </c>
      <c r="G298" s="15">
        <f t="shared" si="16"/>
        <v>0</v>
      </c>
      <c r="H298" s="15">
        <f t="shared" si="17"/>
        <v>0</v>
      </c>
      <c r="I298" s="15">
        <f t="shared" si="18"/>
        <v>0</v>
      </c>
      <c r="J298" s="67">
        <f t="shared" si="19"/>
        <v>0</v>
      </c>
      <c r="K298" s="357" t="s">
        <v>1480</v>
      </c>
    </row>
    <row r="299" spans="1:11" ht="24.75">
      <c r="A299" s="315" t="s">
        <v>148</v>
      </c>
      <c r="B299" s="316" t="s">
        <v>653</v>
      </c>
      <c r="C299" s="320" t="s">
        <v>15</v>
      </c>
      <c r="D299" s="325">
        <v>2</v>
      </c>
      <c r="E299" s="131">
        <v>0</v>
      </c>
      <c r="F299" s="131">
        <v>0</v>
      </c>
      <c r="G299" s="15">
        <f t="shared" si="16"/>
        <v>0</v>
      </c>
      <c r="H299" s="15">
        <f t="shared" si="17"/>
        <v>0</v>
      </c>
      <c r="I299" s="15">
        <f t="shared" si="18"/>
        <v>0</v>
      </c>
      <c r="J299" s="67">
        <f t="shared" si="19"/>
        <v>0</v>
      </c>
      <c r="K299" s="357" t="s">
        <v>1481</v>
      </c>
    </row>
    <row r="300" spans="1:11" ht="16.5">
      <c r="A300" s="315" t="s">
        <v>149</v>
      </c>
      <c r="B300" s="316" t="s">
        <v>654</v>
      </c>
      <c r="C300" s="320" t="s">
        <v>15</v>
      </c>
      <c r="D300" s="325">
        <v>1</v>
      </c>
      <c r="E300" s="131">
        <v>0</v>
      </c>
      <c r="F300" s="131">
        <v>0</v>
      </c>
      <c r="G300" s="15">
        <f t="shared" si="16"/>
        <v>0</v>
      </c>
      <c r="H300" s="15">
        <f t="shared" si="17"/>
        <v>0</v>
      </c>
      <c r="I300" s="15">
        <f t="shared" si="18"/>
        <v>0</v>
      </c>
      <c r="J300" s="67">
        <f t="shared" si="19"/>
        <v>0</v>
      </c>
      <c r="K300" s="357" t="s">
        <v>1481</v>
      </c>
    </row>
    <row r="301" spans="1:11" ht="16.5">
      <c r="A301" s="315" t="s">
        <v>150</v>
      </c>
      <c r="B301" s="316" t="s">
        <v>655</v>
      </c>
      <c r="C301" s="320" t="s">
        <v>15</v>
      </c>
      <c r="D301" s="325">
        <v>6</v>
      </c>
      <c r="E301" s="131">
        <v>0</v>
      </c>
      <c r="F301" s="131">
        <v>0</v>
      </c>
      <c r="G301" s="15">
        <f t="shared" si="16"/>
        <v>0</v>
      </c>
      <c r="H301" s="15">
        <f t="shared" si="17"/>
        <v>0</v>
      </c>
      <c r="I301" s="15">
        <f t="shared" si="18"/>
        <v>0</v>
      </c>
      <c r="J301" s="67">
        <f t="shared" si="19"/>
        <v>0</v>
      </c>
      <c r="K301" s="357" t="s">
        <v>1481</v>
      </c>
    </row>
    <row r="302" spans="1:11" ht="16.5">
      <c r="A302" s="315" t="s">
        <v>151</v>
      </c>
      <c r="B302" s="316" t="s">
        <v>656</v>
      </c>
      <c r="C302" s="320" t="s">
        <v>15</v>
      </c>
      <c r="D302" s="325">
        <v>1</v>
      </c>
      <c r="E302" s="131">
        <v>0</v>
      </c>
      <c r="F302" s="131">
        <v>0</v>
      </c>
      <c r="G302" s="15">
        <f t="shared" si="16"/>
        <v>0</v>
      </c>
      <c r="H302" s="15">
        <f t="shared" si="17"/>
        <v>0</v>
      </c>
      <c r="I302" s="15">
        <f t="shared" si="18"/>
        <v>0</v>
      </c>
      <c r="J302" s="67">
        <f t="shared" si="19"/>
        <v>0</v>
      </c>
      <c r="K302" s="357" t="s">
        <v>1480</v>
      </c>
    </row>
    <row r="303" spans="1:11" ht="16.5">
      <c r="A303" s="315" t="s">
        <v>152</v>
      </c>
      <c r="B303" s="316" t="s">
        <v>657</v>
      </c>
      <c r="C303" s="320" t="s">
        <v>15</v>
      </c>
      <c r="D303" s="325">
        <v>1</v>
      </c>
      <c r="E303" s="131">
        <v>0</v>
      </c>
      <c r="F303" s="131">
        <v>0</v>
      </c>
      <c r="G303" s="15">
        <f t="shared" si="16"/>
        <v>0</v>
      </c>
      <c r="H303" s="15">
        <f t="shared" si="17"/>
        <v>0</v>
      </c>
      <c r="I303" s="15">
        <f t="shared" si="18"/>
        <v>0</v>
      </c>
      <c r="J303" s="67">
        <f t="shared" si="19"/>
        <v>0</v>
      </c>
      <c r="K303" s="357" t="s">
        <v>1482</v>
      </c>
    </row>
    <row r="304" spans="1:11" ht="16.5">
      <c r="A304" s="315" t="s">
        <v>658</v>
      </c>
      <c r="B304" s="316" t="s">
        <v>659</v>
      </c>
      <c r="C304" s="320" t="s">
        <v>15</v>
      </c>
      <c r="D304" s="325">
        <v>3</v>
      </c>
      <c r="E304" s="131">
        <v>0</v>
      </c>
      <c r="F304" s="131">
        <v>0</v>
      </c>
      <c r="G304" s="15">
        <f t="shared" si="16"/>
        <v>0</v>
      </c>
      <c r="H304" s="15">
        <f t="shared" si="17"/>
        <v>0</v>
      </c>
      <c r="I304" s="15">
        <f t="shared" si="18"/>
        <v>0</v>
      </c>
      <c r="J304" s="67">
        <f t="shared" si="19"/>
        <v>0</v>
      </c>
      <c r="K304" s="357" t="s">
        <v>1481</v>
      </c>
    </row>
    <row r="305" spans="1:11" ht="16.5">
      <c r="A305" s="315" t="s">
        <v>660</v>
      </c>
      <c r="B305" s="316" t="s">
        <v>659</v>
      </c>
      <c r="C305" s="320" t="s">
        <v>15</v>
      </c>
      <c r="D305" s="325">
        <v>3</v>
      </c>
      <c r="E305" s="131">
        <v>0</v>
      </c>
      <c r="F305" s="131">
        <v>0</v>
      </c>
      <c r="G305" s="15">
        <f t="shared" si="16"/>
        <v>0</v>
      </c>
      <c r="H305" s="15">
        <f t="shared" si="17"/>
        <v>0</v>
      </c>
      <c r="I305" s="15">
        <f t="shared" si="18"/>
        <v>0</v>
      </c>
      <c r="J305" s="67">
        <f t="shared" si="19"/>
        <v>0</v>
      </c>
      <c r="K305" s="357" t="s">
        <v>1480</v>
      </c>
    </row>
    <row r="306" spans="1:11" ht="16.5">
      <c r="A306" s="315" t="s">
        <v>661</v>
      </c>
      <c r="B306" s="316" t="s">
        <v>662</v>
      </c>
      <c r="C306" s="320" t="s">
        <v>15</v>
      </c>
      <c r="D306" s="325">
        <v>10</v>
      </c>
      <c r="E306" s="131">
        <v>0</v>
      </c>
      <c r="F306" s="131">
        <v>0</v>
      </c>
      <c r="G306" s="15">
        <f t="shared" si="16"/>
        <v>0</v>
      </c>
      <c r="H306" s="15">
        <f t="shared" si="17"/>
        <v>0</v>
      </c>
      <c r="I306" s="15">
        <f t="shared" si="18"/>
        <v>0</v>
      </c>
      <c r="J306" s="67">
        <f t="shared" si="19"/>
        <v>0</v>
      </c>
      <c r="K306" s="357" t="s">
        <v>1481</v>
      </c>
    </row>
    <row r="307" spans="1:11" ht="16.5">
      <c r="A307" s="315" t="s">
        <v>663</v>
      </c>
      <c r="B307" s="316" t="s">
        <v>664</v>
      </c>
      <c r="C307" s="320" t="s">
        <v>15</v>
      </c>
      <c r="D307" s="325">
        <v>11</v>
      </c>
      <c r="E307" s="131">
        <v>0</v>
      </c>
      <c r="F307" s="131">
        <v>0</v>
      </c>
      <c r="G307" s="15">
        <f t="shared" si="16"/>
        <v>0</v>
      </c>
      <c r="H307" s="15">
        <f t="shared" si="17"/>
        <v>0</v>
      </c>
      <c r="I307" s="15">
        <f t="shared" si="18"/>
        <v>0</v>
      </c>
      <c r="J307" s="67">
        <f t="shared" si="19"/>
        <v>0</v>
      </c>
      <c r="K307" s="357" t="s">
        <v>1480</v>
      </c>
    </row>
    <row r="308" spans="1:11" ht="16.5">
      <c r="A308" s="315" t="s">
        <v>665</v>
      </c>
      <c r="B308" s="316" t="s">
        <v>666</v>
      </c>
      <c r="C308" s="320" t="s">
        <v>15</v>
      </c>
      <c r="D308" s="325">
        <v>87</v>
      </c>
      <c r="E308" s="131">
        <v>0</v>
      </c>
      <c r="F308" s="131">
        <v>0</v>
      </c>
      <c r="G308" s="15">
        <f t="shared" si="16"/>
        <v>0</v>
      </c>
      <c r="H308" s="15">
        <f t="shared" si="17"/>
        <v>0</v>
      </c>
      <c r="I308" s="15">
        <f t="shared" si="18"/>
        <v>0</v>
      </c>
      <c r="J308" s="67">
        <f t="shared" si="19"/>
        <v>0</v>
      </c>
      <c r="K308" s="357" t="s">
        <v>1481</v>
      </c>
    </row>
    <row r="309" spans="1:11" ht="16.5">
      <c r="A309" s="315" t="s">
        <v>667</v>
      </c>
      <c r="B309" s="316" t="s">
        <v>668</v>
      </c>
      <c r="C309" s="320" t="s">
        <v>15</v>
      </c>
      <c r="D309" s="325">
        <v>35</v>
      </c>
      <c r="E309" s="131">
        <v>0</v>
      </c>
      <c r="F309" s="131">
        <v>0</v>
      </c>
      <c r="G309" s="15">
        <f t="shared" si="16"/>
        <v>0</v>
      </c>
      <c r="H309" s="15">
        <f t="shared" si="17"/>
        <v>0</v>
      </c>
      <c r="I309" s="15">
        <f t="shared" si="18"/>
        <v>0</v>
      </c>
      <c r="J309" s="67">
        <f t="shared" si="19"/>
        <v>0</v>
      </c>
      <c r="K309" s="357" t="s">
        <v>1480</v>
      </c>
    </row>
    <row r="310" spans="1:11" ht="16.5">
      <c r="A310" s="315" t="s">
        <v>669</v>
      </c>
      <c r="B310" s="316" t="s">
        <v>670</v>
      </c>
      <c r="C310" s="320" t="s">
        <v>15</v>
      </c>
      <c r="D310" s="325">
        <v>4</v>
      </c>
      <c r="E310" s="131">
        <v>0</v>
      </c>
      <c r="F310" s="131">
        <v>0</v>
      </c>
      <c r="G310" s="15">
        <f t="shared" si="16"/>
        <v>0</v>
      </c>
      <c r="H310" s="15">
        <f t="shared" si="17"/>
        <v>0</v>
      </c>
      <c r="I310" s="15">
        <f t="shared" si="18"/>
        <v>0</v>
      </c>
      <c r="J310" s="67">
        <f t="shared" si="19"/>
        <v>0</v>
      </c>
      <c r="K310" s="357" t="s">
        <v>1483</v>
      </c>
    </row>
    <row r="311" spans="1:11" ht="16.5">
      <c r="A311" s="315" t="s">
        <v>671</v>
      </c>
      <c r="B311" s="316" t="s">
        <v>672</v>
      </c>
      <c r="C311" s="320" t="s">
        <v>15</v>
      </c>
      <c r="D311" s="325">
        <v>18</v>
      </c>
      <c r="E311" s="131">
        <v>0</v>
      </c>
      <c r="F311" s="131">
        <v>0</v>
      </c>
      <c r="G311" s="15">
        <f t="shared" si="16"/>
        <v>0</v>
      </c>
      <c r="H311" s="15">
        <f t="shared" si="17"/>
        <v>0</v>
      </c>
      <c r="I311" s="15">
        <f t="shared" si="18"/>
        <v>0</v>
      </c>
      <c r="J311" s="67">
        <f t="shared" si="19"/>
        <v>0</v>
      </c>
      <c r="K311" s="357" t="s">
        <v>1483</v>
      </c>
    </row>
    <row r="312" spans="1:11" ht="24.75">
      <c r="A312" s="315" t="s">
        <v>673</v>
      </c>
      <c r="B312" s="316" t="s">
        <v>674</v>
      </c>
      <c r="C312" s="320" t="s">
        <v>15</v>
      </c>
      <c r="D312" s="325">
        <v>49</v>
      </c>
      <c r="E312" s="131">
        <v>0</v>
      </c>
      <c r="F312" s="131">
        <v>0</v>
      </c>
      <c r="G312" s="15">
        <f t="shared" si="16"/>
        <v>0</v>
      </c>
      <c r="H312" s="15">
        <f t="shared" si="17"/>
        <v>0</v>
      </c>
      <c r="I312" s="15">
        <f t="shared" si="18"/>
        <v>0</v>
      </c>
      <c r="J312" s="67">
        <f t="shared" si="19"/>
        <v>0</v>
      </c>
      <c r="K312" s="357" t="s">
        <v>1481</v>
      </c>
    </row>
    <row r="313" spans="1:11" ht="16.5">
      <c r="A313" s="315" t="s">
        <v>675</v>
      </c>
      <c r="B313" s="316" t="s">
        <v>676</v>
      </c>
      <c r="C313" s="320" t="s">
        <v>15</v>
      </c>
      <c r="D313" s="325">
        <v>251</v>
      </c>
      <c r="E313" s="131">
        <v>0</v>
      </c>
      <c r="F313" s="131">
        <v>0</v>
      </c>
      <c r="G313" s="15">
        <f t="shared" si="16"/>
        <v>0</v>
      </c>
      <c r="H313" s="15">
        <f t="shared" si="17"/>
        <v>0</v>
      </c>
      <c r="I313" s="15">
        <f t="shared" si="18"/>
        <v>0</v>
      </c>
      <c r="J313" s="67">
        <f t="shared" si="19"/>
        <v>0</v>
      </c>
      <c r="K313" s="357" t="s">
        <v>1483</v>
      </c>
    </row>
    <row r="314" spans="1:11" ht="24.75">
      <c r="A314" s="315" t="s">
        <v>677</v>
      </c>
      <c r="B314" s="316" t="s">
        <v>678</v>
      </c>
      <c r="C314" s="320" t="s">
        <v>15</v>
      </c>
      <c r="D314" s="325">
        <v>1</v>
      </c>
      <c r="E314" s="131">
        <v>0</v>
      </c>
      <c r="F314" s="131">
        <v>0</v>
      </c>
      <c r="G314" s="15">
        <f t="shared" si="16"/>
        <v>0</v>
      </c>
      <c r="H314" s="15">
        <f t="shared" si="17"/>
        <v>0</v>
      </c>
      <c r="I314" s="15">
        <f t="shared" si="18"/>
        <v>0</v>
      </c>
      <c r="J314" s="67">
        <f t="shared" si="19"/>
        <v>0</v>
      </c>
      <c r="K314" s="357" t="s">
        <v>1481</v>
      </c>
    </row>
    <row r="315" spans="1:11" ht="16.5">
      <c r="A315" s="315" t="s">
        <v>679</v>
      </c>
      <c r="B315" s="316" t="s">
        <v>680</v>
      </c>
      <c r="C315" s="320" t="s">
        <v>19</v>
      </c>
      <c r="D315" s="325">
        <v>1</v>
      </c>
      <c r="E315" s="131">
        <v>0</v>
      </c>
      <c r="F315" s="131">
        <v>0</v>
      </c>
      <c r="G315" s="15">
        <f t="shared" si="16"/>
        <v>0</v>
      </c>
      <c r="H315" s="15">
        <f t="shared" si="17"/>
        <v>0</v>
      </c>
      <c r="I315" s="15">
        <f t="shared" si="18"/>
        <v>0</v>
      </c>
      <c r="J315" s="67">
        <f t="shared" si="19"/>
        <v>0</v>
      </c>
      <c r="K315" s="357" t="s">
        <v>1483</v>
      </c>
    </row>
    <row r="316" spans="1:11" ht="16.5">
      <c r="A316" s="315" t="s">
        <v>681</v>
      </c>
      <c r="B316" s="316" t="s">
        <v>682</v>
      </c>
      <c r="C316" s="320" t="s">
        <v>15</v>
      </c>
      <c r="D316" s="325">
        <v>1</v>
      </c>
      <c r="E316" s="131">
        <v>0</v>
      </c>
      <c r="F316" s="131">
        <v>0</v>
      </c>
      <c r="G316" s="15">
        <f t="shared" si="16"/>
        <v>0</v>
      </c>
      <c r="H316" s="15">
        <f t="shared" si="17"/>
        <v>0</v>
      </c>
      <c r="I316" s="15">
        <f t="shared" si="18"/>
        <v>0</v>
      </c>
      <c r="J316" s="67">
        <f t="shared" si="19"/>
        <v>0</v>
      </c>
      <c r="K316" s="357"/>
    </row>
    <row r="317" spans="1:11" ht="16.5">
      <c r="A317" s="315" t="s">
        <v>683</v>
      </c>
      <c r="B317" s="316" t="s">
        <v>684</v>
      </c>
      <c r="C317" s="320" t="s">
        <v>19</v>
      </c>
      <c r="D317" s="325">
        <v>1</v>
      </c>
      <c r="E317" s="131">
        <v>0</v>
      </c>
      <c r="F317" s="131">
        <v>0</v>
      </c>
      <c r="G317" s="15">
        <f t="shared" si="16"/>
        <v>0</v>
      </c>
      <c r="H317" s="15">
        <f t="shared" si="17"/>
        <v>0</v>
      </c>
      <c r="I317" s="15">
        <f t="shared" si="18"/>
        <v>0</v>
      </c>
      <c r="J317" s="67">
        <f t="shared" si="19"/>
        <v>0</v>
      </c>
      <c r="K317" s="357"/>
    </row>
    <row r="318" spans="1:11" ht="16.5">
      <c r="A318" s="315" t="s">
        <v>685</v>
      </c>
      <c r="B318" s="316" t="s">
        <v>686</v>
      </c>
      <c r="C318" s="320" t="s">
        <v>19</v>
      </c>
      <c r="D318" s="325">
        <v>8</v>
      </c>
      <c r="E318" s="131">
        <v>0</v>
      </c>
      <c r="F318" s="131">
        <v>0</v>
      </c>
      <c r="G318" s="15">
        <f t="shared" si="16"/>
        <v>0</v>
      </c>
      <c r="H318" s="15">
        <f t="shared" si="17"/>
        <v>0</v>
      </c>
      <c r="I318" s="15">
        <f t="shared" si="18"/>
        <v>0</v>
      </c>
      <c r="J318" s="67">
        <f t="shared" si="19"/>
        <v>0</v>
      </c>
      <c r="K318" s="357"/>
    </row>
    <row r="319" spans="1:11" ht="16.5">
      <c r="A319" s="315" t="s">
        <v>687</v>
      </c>
      <c r="B319" s="316" t="s">
        <v>688</v>
      </c>
      <c r="C319" s="320" t="s">
        <v>19</v>
      </c>
      <c r="D319" s="325">
        <v>65</v>
      </c>
      <c r="E319" s="131">
        <v>0</v>
      </c>
      <c r="F319" s="131">
        <v>0</v>
      </c>
      <c r="G319" s="15">
        <f t="shared" si="16"/>
        <v>0</v>
      </c>
      <c r="H319" s="15">
        <f t="shared" si="17"/>
        <v>0</v>
      </c>
      <c r="I319" s="15">
        <f t="shared" si="18"/>
        <v>0</v>
      </c>
      <c r="J319" s="67">
        <f t="shared" si="19"/>
        <v>0</v>
      </c>
      <c r="K319" s="357" t="s">
        <v>1483</v>
      </c>
    </row>
    <row r="320" spans="1:11" ht="24.75">
      <c r="A320" s="315" t="s">
        <v>689</v>
      </c>
      <c r="B320" s="316" t="s">
        <v>690</v>
      </c>
      <c r="C320" s="320" t="s">
        <v>18</v>
      </c>
      <c r="D320" s="325">
        <v>25.3</v>
      </c>
      <c r="E320" s="131">
        <v>0</v>
      </c>
      <c r="F320" s="131">
        <v>0</v>
      </c>
      <c r="G320" s="15">
        <f t="shared" si="16"/>
        <v>0</v>
      </c>
      <c r="H320" s="15">
        <f t="shared" si="17"/>
        <v>0</v>
      </c>
      <c r="I320" s="15">
        <f t="shared" si="18"/>
        <v>0</v>
      </c>
      <c r="J320" s="67">
        <f t="shared" si="19"/>
        <v>0</v>
      </c>
      <c r="K320" s="357"/>
    </row>
    <row r="321" spans="1:11" ht="24.75">
      <c r="A321" s="315" t="s">
        <v>691</v>
      </c>
      <c r="B321" s="316" t="s">
        <v>692</v>
      </c>
      <c r="C321" s="320" t="s">
        <v>18</v>
      </c>
      <c r="D321" s="325">
        <v>15</v>
      </c>
      <c r="E321" s="131">
        <v>0</v>
      </c>
      <c r="F321" s="131">
        <v>0</v>
      </c>
      <c r="G321" s="15">
        <f t="shared" si="16"/>
        <v>0</v>
      </c>
      <c r="H321" s="15">
        <f t="shared" si="17"/>
        <v>0</v>
      </c>
      <c r="I321" s="15">
        <f t="shared" si="18"/>
        <v>0</v>
      </c>
      <c r="J321" s="67">
        <f t="shared" si="19"/>
        <v>0</v>
      </c>
      <c r="K321" s="357"/>
    </row>
    <row r="322" spans="1:11" ht="24.75">
      <c r="A322" s="315" t="s">
        <v>693</v>
      </c>
      <c r="B322" s="316" t="s">
        <v>694</v>
      </c>
      <c r="C322" s="320" t="s">
        <v>18</v>
      </c>
      <c r="D322" s="325">
        <v>1.65</v>
      </c>
      <c r="E322" s="131">
        <v>0</v>
      </c>
      <c r="F322" s="131">
        <v>0</v>
      </c>
      <c r="G322" s="15">
        <f t="shared" si="16"/>
        <v>0</v>
      </c>
      <c r="H322" s="15">
        <f t="shared" si="17"/>
        <v>0</v>
      </c>
      <c r="I322" s="15">
        <f t="shared" si="18"/>
        <v>0</v>
      </c>
      <c r="J322" s="67">
        <f t="shared" si="19"/>
        <v>0</v>
      </c>
      <c r="K322" s="357"/>
    </row>
    <row r="323" spans="1:11" ht="24.75">
      <c r="A323" s="315" t="s">
        <v>695</v>
      </c>
      <c r="B323" s="316" t="s">
        <v>696</v>
      </c>
      <c r="C323" s="320" t="s">
        <v>18</v>
      </c>
      <c r="D323" s="325">
        <v>35.72</v>
      </c>
      <c r="E323" s="131">
        <v>0</v>
      </c>
      <c r="F323" s="131">
        <v>0</v>
      </c>
      <c r="G323" s="15">
        <f t="shared" si="16"/>
        <v>0</v>
      </c>
      <c r="H323" s="15">
        <f t="shared" si="17"/>
        <v>0</v>
      </c>
      <c r="I323" s="15">
        <f t="shared" si="18"/>
        <v>0</v>
      </c>
      <c r="J323" s="67">
        <f t="shared" si="19"/>
        <v>0</v>
      </c>
      <c r="K323" s="357"/>
    </row>
    <row r="324" spans="1:11" ht="24.75">
      <c r="A324" s="315" t="s">
        <v>697</v>
      </c>
      <c r="B324" s="316" t="s">
        <v>698</v>
      </c>
      <c r="C324" s="320" t="s">
        <v>18</v>
      </c>
      <c r="D324" s="325">
        <v>597.77</v>
      </c>
      <c r="E324" s="131">
        <v>0</v>
      </c>
      <c r="F324" s="131">
        <v>0</v>
      </c>
      <c r="G324" s="15">
        <f t="shared" si="16"/>
        <v>0</v>
      </c>
      <c r="H324" s="15">
        <f t="shared" si="17"/>
        <v>0</v>
      </c>
      <c r="I324" s="15">
        <f t="shared" si="18"/>
        <v>0</v>
      </c>
      <c r="J324" s="67">
        <f t="shared" si="19"/>
        <v>0</v>
      </c>
      <c r="K324" s="357"/>
    </row>
    <row r="325" spans="1:11" ht="24.75">
      <c r="A325" s="315" t="s">
        <v>699</v>
      </c>
      <c r="B325" s="316" t="s">
        <v>700</v>
      </c>
      <c r="C325" s="320" t="s">
        <v>18</v>
      </c>
      <c r="D325" s="325">
        <v>33.88</v>
      </c>
      <c r="E325" s="131">
        <v>0</v>
      </c>
      <c r="F325" s="131">
        <v>0</v>
      </c>
      <c r="G325" s="15">
        <f t="shared" si="16"/>
        <v>0</v>
      </c>
      <c r="H325" s="15">
        <f t="shared" si="17"/>
        <v>0</v>
      </c>
      <c r="I325" s="15">
        <f t="shared" si="18"/>
        <v>0</v>
      </c>
      <c r="J325" s="67">
        <f t="shared" si="19"/>
        <v>0</v>
      </c>
      <c r="K325" s="357"/>
    </row>
    <row r="326" spans="1:11" ht="24.75">
      <c r="A326" s="315" t="s">
        <v>701</v>
      </c>
      <c r="B326" s="316" t="s">
        <v>702</v>
      </c>
      <c r="C326" s="320" t="s">
        <v>18</v>
      </c>
      <c r="D326" s="325">
        <v>3.3</v>
      </c>
      <c r="E326" s="131">
        <v>0</v>
      </c>
      <c r="F326" s="131">
        <v>0</v>
      </c>
      <c r="G326" s="15">
        <f t="shared" si="16"/>
        <v>0</v>
      </c>
      <c r="H326" s="15">
        <f t="shared" si="17"/>
        <v>0</v>
      </c>
      <c r="I326" s="15">
        <f t="shared" si="18"/>
        <v>0</v>
      </c>
      <c r="J326" s="67">
        <f t="shared" si="19"/>
        <v>0</v>
      </c>
      <c r="K326" s="357"/>
    </row>
    <row r="327" spans="1:11" ht="24.75">
      <c r="A327" s="315" t="s">
        <v>703</v>
      </c>
      <c r="B327" s="316" t="s">
        <v>704</v>
      </c>
      <c r="C327" s="320" t="s">
        <v>18</v>
      </c>
      <c r="D327" s="325">
        <v>59.61</v>
      </c>
      <c r="E327" s="131">
        <v>0</v>
      </c>
      <c r="F327" s="131">
        <v>0</v>
      </c>
      <c r="G327" s="15">
        <f t="shared" si="16"/>
        <v>0</v>
      </c>
      <c r="H327" s="15">
        <f t="shared" si="17"/>
        <v>0</v>
      </c>
      <c r="I327" s="15">
        <f t="shared" si="18"/>
        <v>0</v>
      </c>
      <c r="J327" s="67">
        <f t="shared" si="19"/>
        <v>0</v>
      </c>
      <c r="K327" s="357"/>
    </row>
    <row r="328" spans="1:11" ht="24.75">
      <c r="A328" s="315" t="s">
        <v>705</v>
      </c>
      <c r="B328" s="316" t="s">
        <v>706</v>
      </c>
      <c r="C328" s="320" t="s">
        <v>18</v>
      </c>
      <c r="D328" s="325">
        <v>1.03</v>
      </c>
      <c r="E328" s="131">
        <v>0</v>
      </c>
      <c r="F328" s="131">
        <v>0</v>
      </c>
      <c r="G328" s="15">
        <f t="shared" si="16"/>
        <v>0</v>
      </c>
      <c r="H328" s="15">
        <f t="shared" si="17"/>
        <v>0</v>
      </c>
      <c r="I328" s="15">
        <f t="shared" si="18"/>
        <v>0</v>
      </c>
      <c r="J328" s="67">
        <f t="shared" si="19"/>
        <v>0</v>
      </c>
      <c r="K328" s="357"/>
    </row>
    <row r="329" spans="1:11" ht="24.75">
      <c r="A329" s="315" t="s">
        <v>707</v>
      </c>
      <c r="B329" s="316" t="s">
        <v>708</v>
      </c>
      <c r="C329" s="320" t="s">
        <v>18</v>
      </c>
      <c r="D329" s="325">
        <v>117.63</v>
      </c>
      <c r="E329" s="131">
        <v>0</v>
      </c>
      <c r="F329" s="131">
        <v>0</v>
      </c>
      <c r="G329" s="15">
        <f t="shared" si="16"/>
        <v>0</v>
      </c>
      <c r="H329" s="15">
        <f t="shared" si="17"/>
        <v>0</v>
      </c>
      <c r="I329" s="15">
        <f t="shared" si="18"/>
        <v>0</v>
      </c>
      <c r="J329" s="67">
        <f t="shared" si="19"/>
        <v>0</v>
      </c>
      <c r="K329" s="357"/>
    </row>
    <row r="330" spans="1:11" ht="24.75">
      <c r="A330" s="315" t="s">
        <v>709</v>
      </c>
      <c r="B330" s="316" t="s">
        <v>702</v>
      </c>
      <c r="C330" s="320" t="s">
        <v>18</v>
      </c>
      <c r="D330" s="325">
        <v>17.09</v>
      </c>
      <c r="E330" s="131">
        <v>0</v>
      </c>
      <c r="F330" s="131">
        <v>0</v>
      </c>
      <c r="G330" s="15">
        <f t="shared" si="16"/>
        <v>0</v>
      </c>
      <c r="H330" s="15">
        <f t="shared" si="17"/>
        <v>0</v>
      </c>
      <c r="I330" s="15">
        <f t="shared" si="18"/>
        <v>0</v>
      </c>
      <c r="J330" s="67">
        <f t="shared" si="19"/>
        <v>0</v>
      </c>
      <c r="K330" s="357"/>
    </row>
    <row r="331" spans="1:11" ht="24.75">
      <c r="A331" s="315" t="s">
        <v>710</v>
      </c>
      <c r="B331" s="316" t="s">
        <v>711</v>
      </c>
      <c r="C331" s="320" t="s">
        <v>18</v>
      </c>
      <c r="D331" s="325">
        <v>16.3</v>
      </c>
      <c r="E331" s="131">
        <v>0</v>
      </c>
      <c r="F331" s="131">
        <v>0</v>
      </c>
      <c r="G331" s="15">
        <f t="shared" si="16"/>
        <v>0</v>
      </c>
      <c r="H331" s="15">
        <f t="shared" si="17"/>
        <v>0</v>
      </c>
      <c r="I331" s="15">
        <f t="shared" si="18"/>
        <v>0</v>
      </c>
      <c r="J331" s="67">
        <f t="shared" si="19"/>
        <v>0</v>
      </c>
      <c r="K331" s="357"/>
    </row>
    <row r="332" spans="1:11" ht="24.75">
      <c r="A332" s="315" t="s">
        <v>712</v>
      </c>
      <c r="B332" s="316" t="s">
        <v>713</v>
      </c>
      <c r="C332" s="320" t="s">
        <v>18</v>
      </c>
      <c r="D332" s="325">
        <v>12.14</v>
      </c>
      <c r="E332" s="131">
        <v>0</v>
      </c>
      <c r="F332" s="131">
        <v>0</v>
      </c>
      <c r="G332" s="15">
        <f t="shared" si="16"/>
        <v>0</v>
      </c>
      <c r="H332" s="15">
        <f t="shared" si="17"/>
        <v>0</v>
      </c>
      <c r="I332" s="15">
        <f t="shared" si="18"/>
        <v>0</v>
      </c>
      <c r="J332" s="67">
        <f t="shared" si="19"/>
        <v>0</v>
      </c>
      <c r="K332" s="357"/>
    </row>
    <row r="333" spans="1:11" ht="24.75">
      <c r="A333" s="315" t="s">
        <v>714</v>
      </c>
      <c r="B333" s="316" t="s">
        <v>715</v>
      </c>
      <c r="C333" s="320" t="s">
        <v>18</v>
      </c>
      <c r="D333" s="325">
        <v>248.05</v>
      </c>
      <c r="E333" s="131">
        <v>0</v>
      </c>
      <c r="F333" s="131">
        <v>0</v>
      </c>
      <c r="G333" s="15">
        <f t="shared" si="16"/>
        <v>0</v>
      </c>
      <c r="H333" s="15">
        <f t="shared" si="17"/>
        <v>0</v>
      </c>
      <c r="I333" s="15">
        <f t="shared" si="18"/>
        <v>0</v>
      </c>
      <c r="J333" s="67">
        <f t="shared" si="19"/>
        <v>0</v>
      </c>
      <c r="K333" s="357"/>
    </row>
    <row r="334" spans="1:11" ht="24.75">
      <c r="A334" s="315" t="s">
        <v>716</v>
      </c>
      <c r="B334" s="316" t="s">
        <v>717</v>
      </c>
      <c r="C334" s="320" t="s">
        <v>18</v>
      </c>
      <c r="D334" s="325">
        <v>111.94</v>
      </c>
      <c r="E334" s="131">
        <v>0</v>
      </c>
      <c r="F334" s="131">
        <v>0</v>
      </c>
      <c r="G334" s="15">
        <f t="shared" si="16"/>
        <v>0</v>
      </c>
      <c r="H334" s="15">
        <f t="shared" si="17"/>
        <v>0</v>
      </c>
      <c r="I334" s="15">
        <f t="shared" si="18"/>
        <v>0</v>
      </c>
      <c r="J334" s="67">
        <f t="shared" si="19"/>
        <v>0</v>
      </c>
      <c r="K334" s="357"/>
    </row>
    <row r="335" spans="1:11" ht="24.75">
      <c r="A335" s="315" t="s">
        <v>718</v>
      </c>
      <c r="B335" s="316" t="s">
        <v>719</v>
      </c>
      <c r="C335" s="320" t="s">
        <v>18</v>
      </c>
      <c r="D335" s="325">
        <v>1.65</v>
      </c>
      <c r="E335" s="131">
        <v>0</v>
      </c>
      <c r="F335" s="131">
        <v>0</v>
      </c>
      <c r="G335" s="15">
        <f t="shared" si="16"/>
        <v>0</v>
      </c>
      <c r="H335" s="15">
        <f t="shared" si="17"/>
        <v>0</v>
      </c>
      <c r="I335" s="15">
        <f t="shared" si="18"/>
        <v>0</v>
      </c>
      <c r="J335" s="67">
        <f t="shared" si="19"/>
        <v>0</v>
      </c>
      <c r="K335" s="357" t="s">
        <v>1481</v>
      </c>
    </row>
    <row r="336" spans="1:11" ht="24.75">
      <c r="A336" s="315" t="s">
        <v>720</v>
      </c>
      <c r="B336" s="316" t="s">
        <v>721</v>
      </c>
      <c r="C336" s="320" t="s">
        <v>18</v>
      </c>
      <c r="D336" s="325">
        <v>142.64</v>
      </c>
      <c r="E336" s="131">
        <v>0</v>
      </c>
      <c r="F336" s="131">
        <v>0</v>
      </c>
      <c r="G336" s="15">
        <f t="shared" si="16"/>
        <v>0</v>
      </c>
      <c r="H336" s="15">
        <f t="shared" si="17"/>
        <v>0</v>
      </c>
      <c r="I336" s="15">
        <f t="shared" si="18"/>
        <v>0</v>
      </c>
      <c r="J336" s="67">
        <f t="shared" si="19"/>
        <v>0</v>
      </c>
      <c r="K336" s="357" t="s">
        <v>1481</v>
      </c>
    </row>
    <row r="337" spans="1:11" ht="24.75">
      <c r="A337" s="315" t="s">
        <v>722</v>
      </c>
      <c r="B337" s="316" t="s">
        <v>723</v>
      </c>
      <c r="C337" s="320" t="s">
        <v>18</v>
      </c>
      <c r="D337" s="325">
        <v>3.39</v>
      </c>
      <c r="E337" s="131">
        <v>0</v>
      </c>
      <c r="F337" s="131">
        <v>0</v>
      </c>
      <c r="G337" s="15">
        <f t="shared" si="16"/>
        <v>0</v>
      </c>
      <c r="H337" s="15">
        <f t="shared" si="17"/>
        <v>0</v>
      </c>
      <c r="I337" s="15">
        <f t="shared" si="18"/>
        <v>0</v>
      </c>
      <c r="J337" s="67">
        <f t="shared" si="19"/>
        <v>0</v>
      </c>
      <c r="K337" s="357" t="s">
        <v>1481</v>
      </c>
    </row>
    <row r="338" spans="1:11" ht="24.75">
      <c r="A338" s="315" t="s">
        <v>724</v>
      </c>
      <c r="B338" s="316" t="s">
        <v>725</v>
      </c>
      <c r="C338" s="317" t="s">
        <v>18</v>
      </c>
      <c r="D338" s="323">
        <v>20.39</v>
      </c>
      <c r="E338" s="131">
        <v>0</v>
      </c>
      <c r="F338" s="131">
        <v>0</v>
      </c>
      <c r="G338" s="15">
        <f aca="true" t="shared" si="20" ref="G338:G400">SUM(E338:F338)</f>
        <v>0</v>
      </c>
      <c r="H338" s="15">
        <f aca="true" t="shared" si="21" ref="H338:H400">TRUNC(D338*E338,2)</f>
        <v>0</v>
      </c>
      <c r="I338" s="15">
        <f aca="true" t="shared" si="22" ref="I338:I400">TRUNC(D338*F338,2)</f>
        <v>0</v>
      </c>
      <c r="J338" s="67">
        <f aca="true" t="shared" si="23" ref="J338:J400">SUM(H338:I338)</f>
        <v>0</v>
      </c>
      <c r="K338" s="357" t="s">
        <v>1484</v>
      </c>
    </row>
    <row r="339" spans="1:11" ht="16.5">
      <c r="A339" s="315" t="s">
        <v>726</v>
      </c>
      <c r="B339" s="316" t="s">
        <v>727</v>
      </c>
      <c r="C339" s="317" t="s">
        <v>18</v>
      </c>
      <c r="D339" s="323">
        <v>120</v>
      </c>
      <c r="E339" s="131">
        <v>0</v>
      </c>
      <c r="F339" s="131">
        <v>0</v>
      </c>
      <c r="G339" s="15">
        <f t="shared" si="20"/>
        <v>0</v>
      </c>
      <c r="H339" s="15">
        <f t="shared" si="21"/>
        <v>0</v>
      </c>
      <c r="I339" s="15">
        <f t="shared" si="22"/>
        <v>0</v>
      </c>
      <c r="J339" s="67">
        <f t="shared" si="23"/>
        <v>0</v>
      </c>
      <c r="K339" s="357" t="s">
        <v>1485</v>
      </c>
    </row>
    <row r="340" spans="1:11" ht="24.75">
      <c r="A340" s="315" t="s">
        <v>728</v>
      </c>
      <c r="B340" s="316" t="s">
        <v>729</v>
      </c>
      <c r="C340" s="317" t="s">
        <v>18</v>
      </c>
      <c r="D340" s="323">
        <v>13.1</v>
      </c>
      <c r="E340" s="131">
        <v>0</v>
      </c>
      <c r="F340" s="131">
        <v>0</v>
      </c>
      <c r="G340" s="15">
        <f t="shared" si="20"/>
        <v>0</v>
      </c>
      <c r="H340" s="15">
        <f t="shared" si="21"/>
        <v>0</v>
      </c>
      <c r="I340" s="15">
        <f t="shared" si="22"/>
        <v>0</v>
      </c>
      <c r="J340" s="67">
        <f t="shared" si="23"/>
        <v>0</v>
      </c>
      <c r="K340" s="357" t="s">
        <v>1484</v>
      </c>
    </row>
    <row r="341" spans="1:11" ht="24.75">
      <c r="A341" s="315" t="s">
        <v>730</v>
      </c>
      <c r="B341" s="316" t="s">
        <v>731</v>
      </c>
      <c r="C341" s="317" t="s">
        <v>18</v>
      </c>
      <c r="D341" s="323">
        <v>113.84</v>
      </c>
      <c r="E341" s="131">
        <v>0</v>
      </c>
      <c r="F341" s="131">
        <v>0</v>
      </c>
      <c r="G341" s="15">
        <f t="shared" si="20"/>
        <v>0</v>
      </c>
      <c r="H341" s="15">
        <f t="shared" si="21"/>
        <v>0</v>
      </c>
      <c r="I341" s="15">
        <f t="shared" si="22"/>
        <v>0</v>
      </c>
      <c r="J341" s="67">
        <f t="shared" si="23"/>
        <v>0</v>
      </c>
      <c r="K341" s="357" t="s">
        <v>1484</v>
      </c>
    </row>
    <row r="342" spans="1:11" ht="24.75">
      <c r="A342" s="315" t="s">
        <v>732</v>
      </c>
      <c r="B342" s="316" t="s">
        <v>733</v>
      </c>
      <c r="C342" s="317" t="s">
        <v>18</v>
      </c>
      <c r="D342" s="323">
        <v>45.56</v>
      </c>
      <c r="E342" s="131">
        <v>0</v>
      </c>
      <c r="F342" s="131">
        <v>0</v>
      </c>
      <c r="G342" s="15">
        <f t="shared" si="20"/>
        <v>0</v>
      </c>
      <c r="H342" s="15">
        <f t="shared" si="21"/>
        <v>0</v>
      </c>
      <c r="I342" s="15">
        <f t="shared" si="22"/>
        <v>0</v>
      </c>
      <c r="J342" s="67">
        <f t="shared" si="23"/>
        <v>0</v>
      </c>
      <c r="K342" s="357" t="s">
        <v>1484</v>
      </c>
    </row>
    <row r="343" spans="1:11" ht="24.75">
      <c r="A343" s="315" t="s">
        <v>734</v>
      </c>
      <c r="B343" s="316" t="s">
        <v>735</v>
      </c>
      <c r="C343" s="317" t="s">
        <v>18</v>
      </c>
      <c r="D343" s="323">
        <v>455.42</v>
      </c>
      <c r="E343" s="131">
        <v>0</v>
      </c>
      <c r="F343" s="131">
        <v>0</v>
      </c>
      <c r="G343" s="15">
        <f t="shared" si="20"/>
        <v>0</v>
      </c>
      <c r="H343" s="15">
        <f t="shared" si="21"/>
        <v>0</v>
      </c>
      <c r="I343" s="15">
        <f t="shared" si="22"/>
        <v>0</v>
      </c>
      <c r="J343" s="67">
        <f t="shared" si="23"/>
        <v>0</v>
      </c>
      <c r="K343" s="357" t="s">
        <v>1484</v>
      </c>
    </row>
    <row r="344" spans="1:11" ht="24.75">
      <c r="A344" s="315" t="s">
        <v>736</v>
      </c>
      <c r="B344" s="316" t="s">
        <v>737</v>
      </c>
      <c r="C344" s="317" t="s">
        <v>18</v>
      </c>
      <c r="D344" s="323">
        <v>20.39</v>
      </c>
      <c r="E344" s="131">
        <v>0</v>
      </c>
      <c r="F344" s="131">
        <v>0</v>
      </c>
      <c r="G344" s="15">
        <f t="shared" si="20"/>
        <v>0</v>
      </c>
      <c r="H344" s="15">
        <f t="shared" si="21"/>
        <v>0</v>
      </c>
      <c r="I344" s="15">
        <f t="shared" si="22"/>
        <v>0</v>
      </c>
      <c r="J344" s="67">
        <f t="shared" si="23"/>
        <v>0</v>
      </c>
      <c r="K344" s="357" t="s">
        <v>1486</v>
      </c>
    </row>
    <row r="345" spans="1:11" ht="24.75">
      <c r="A345" s="315" t="s">
        <v>738</v>
      </c>
      <c r="B345" s="316" t="s">
        <v>739</v>
      </c>
      <c r="C345" s="317" t="s">
        <v>18</v>
      </c>
      <c r="D345" s="323">
        <v>13.1</v>
      </c>
      <c r="E345" s="131">
        <v>0</v>
      </c>
      <c r="F345" s="131">
        <v>0</v>
      </c>
      <c r="G345" s="15">
        <f t="shared" si="20"/>
        <v>0</v>
      </c>
      <c r="H345" s="15">
        <f t="shared" si="21"/>
        <v>0</v>
      </c>
      <c r="I345" s="15">
        <f t="shared" si="22"/>
        <v>0</v>
      </c>
      <c r="J345" s="67">
        <f t="shared" si="23"/>
        <v>0</v>
      </c>
      <c r="K345" s="357" t="s">
        <v>1486</v>
      </c>
    </row>
    <row r="346" spans="1:11" ht="24.75">
      <c r="A346" s="315" t="s">
        <v>740</v>
      </c>
      <c r="B346" s="316" t="s">
        <v>741</v>
      </c>
      <c r="C346" s="317" t="s">
        <v>18</v>
      </c>
      <c r="D346" s="323">
        <v>80.49</v>
      </c>
      <c r="E346" s="131">
        <v>0</v>
      </c>
      <c r="F346" s="131">
        <v>0</v>
      </c>
      <c r="G346" s="15">
        <f t="shared" si="20"/>
        <v>0</v>
      </c>
      <c r="H346" s="15">
        <f t="shared" si="21"/>
        <v>0</v>
      </c>
      <c r="I346" s="15">
        <f t="shared" si="22"/>
        <v>0</v>
      </c>
      <c r="J346" s="67">
        <f t="shared" si="23"/>
        <v>0</v>
      </c>
      <c r="K346" s="357" t="s">
        <v>1486</v>
      </c>
    </row>
    <row r="347" spans="1:11" ht="24.75">
      <c r="A347" s="315" t="s">
        <v>742</v>
      </c>
      <c r="B347" s="316" t="s">
        <v>743</v>
      </c>
      <c r="C347" s="317" t="s">
        <v>18</v>
      </c>
      <c r="D347" s="323">
        <v>62.57</v>
      </c>
      <c r="E347" s="131">
        <v>0</v>
      </c>
      <c r="F347" s="131">
        <v>0</v>
      </c>
      <c r="G347" s="15">
        <f t="shared" si="20"/>
        <v>0</v>
      </c>
      <c r="H347" s="15">
        <f t="shared" si="21"/>
        <v>0</v>
      </c>
      <c r="I347" s="15">
        <f t="shared" si="22"/>
        <v>0</v>
      </c>
      <c r="J347" s="67">
        <f t="shared" si="23"/>
        <v>0</v>
      </c>
      <c r="K347" s="357" t="s">
        <v>1486</v>
      </c>
    </row>
    <row r="348" spans="1:11" ht="24.75">
      <c r="A348" s="315" t="s">
        <v>744</v>
      </c>
      <c r="B348" s="316" t="s">
        <v>735</v>
      </c>
      <c r="C348" s="317" t="s">
        <v>18</v>
      </c>
      <c r="D348" s="323">
        <v>576.51</v>
      </c>
      <c r="E348" s="131">
        <v>0</v>
      </c>
      <c r="F348" s="131">
        <v>0</v>
      </c>
      <c r="G348" s="15">
        <f t="shared" si="20"/>
        <v>0</v>
      </c>
      <c r="H348" s="15">
        <f t="shared" si="21"/>
        <v>0</v>
      </c>
      <c r="I348" s="15">
        <f t="shared" si="22"/>
        <v>0</v>
      </c>
      <c r="J348" s="67">
        <f t="shared" si="23"/>
        <v>0</v>
      </c>
      <c r="K348" s="357" t="s">
        <v>1486</v>
      </c>
    </row>
    <row r="349" spans="1:11" ht="24.75">
      <c r="A349" s="315" t="s">
        <v>745</v>
      </c>
      <c r="B349" s="316" t="s">
        <v>746</v>
      </c>
      <c r="C349" s="317" t="s">
        <v>18</v>
      </c>
      <c r="D349" s="323">
        <v>20.39</v>
      </c>
      <c r="E349" s="131">
        <v>0</v>
      </c>
      <c r="F349" s="131">
        <v>0</v>
      </c>
      <c r="G349" s="15">
        <f t="shared" si="20"/>
        <v>0</v>
      </c>
      <c r="H349" s="15">
        <f t="shared" si="21"/>
        <v>0</v>
      </c>
      <c r="I349" s="15">
        <f t="shared" si="22"/>
        <v>0</v>
      </c>
      <c r="J349" s="67">
        <f t="shared" si="23"/>
        <v>0</v>
      </c>
      <c r="K349" s="357" t="s">
        <v>1487</v>
      </c>
    </row>
    <row r="350" spans="1:11" ht="24.75">
      <c r="A350" s="315" t="s">
        <v>747</v>
      </c>
      <c r="B350" s="316" t="s">
        <v>739</v>
      </c>
      <c r="C350" s="317" t="s">
        <v>18</v>
      </c>
      <c r="D350" s="323">
        <v>13.1</v>
      </c>
      <c r="E350" s="131">
        <v>0</v>
      </c>
      <c r="F350" s="131">
        <v>0</v>
      </c>
      <c r="G350" s="15">
        <f t="shared" si="20"/>
        <v>0</v>
      </c>
      <c r="H350" s="15">
        <f t="shared" si="21"/>
        <v>0</v>
      </c>
      <c r="I350" s="15">
        <f t="shared" si="22"/>
        <v>0</v>
      </c>
      <c r="J350" s="67">
        <f t="shared" si="23"/>
        <v>0</v>
      </c>
      <c r="K350" s="357" t="s">
        <v>1487</v>
      </c>
    </row>
    <row r="351" spans="1:11" ht="24.75">
      <c r="A351" s="315" t="s">
        <v>748</v>
      </c>
      <c r="B351" s="316" t="s">
        <v>731</v>
      </c>
      <c r="C351" s="317" t="s">
        <v>18</v>
      </c>
      <c r="D351" s="323">
        <v>136.01</v>
      </c>
      <c r="E351" s="131">
        <v>0</v>
      </c>
      <c r="F351" s="131">
        <v>0</v>
      </c>
      <c r="G351" s="15">
        <f t="shared" si="20"/>
        <v>0</v>
      </c>
      <c r="H351" s="15">
        <f t="shared" si="21"/>
        <v>0</v>
      </c>
      <c r="I351" s="15">
        <f t="shared" si="22"/>
        <v>0</v>
      </c>
      <c r="J351" s="67">
        <f t="shared" si="23"/>
        <v>0</v>
      </c>
      <c r="K351" s="357" t="s">
        <v>1487</v>
      </c>
    </row>
    <row r="352" spans="1:11" ht="24.75">
      <c r="A352" s="315" t="s">
        <v>749</v>
      </c>
      <c r="B352" s="316" t="s">
        <v>750</v>
      </c>
      <c r="C352" s="317" t="s">
        <v>18</v>
      </c>
      <c r="D352" s="323">
        <v>60.7</v>
      </c>
      <c r="E352" s="131">
        <v>0</v>
      </c>
      <c r="F352" s="131">
        <v>0</v>
      </c>
      <c r="G352" s="15">
        <f t="shared" si="20"/>
        <v>0</v>
      </c>
      <c r="H352" s="15">
        <f t="shared" si="21"/>
        <v>0</v>
      </c>
      <c r="I352" s="15">
        <f t="shared" si="22"/>
        <v>0</v>
      </c>
      <c r="J352" s="67">
        <f t="shared" si="23"/>
        <v>0</v>
      </c>
      <c r="K352" s="357" t="s">
        <v>1487</v>
      </c>
    </row>
    <row r="353" spans="1:11" ht="24.75">
      <c r="A353" s="315" t="s">
        <v>751</v>
      </c>
      <c r="B353" s="316" t="s">
        <v>752</v>
      </c>
      <c r="C353" s="317" t="s">
        <v>18</v>
      </c>
      <c r="D353" s="323">
        <v>170.89</v>
      </c>
      <c r="E353" s="131">
        <v>0</v>
      </c>
      <c r="F353" s="131">
        <v>0</v>
      </c>
      <c r="G353" s="15">
        <f t="shared" si="20"/>
        <v>0</v>
      </c>
      <c r="H353" s="15">
        <f t="shared" si="21"/>
        <v>0</v>
      </c>
      <c r="I353" s="15">
        <f t="shared" si="22"/>
        <v>0</v>
      </c>
      <c r="J353" s="67">
        <f t="shared" si="23"/>
        <v>0</v>
      </c>
      <c r="K353" s="357" t="s">
        <v>1487</v>
      </c>
    </row>
    <row r="354" spans="1:11" ht="24.75">
      <c r="A354" s="315" t="s">
        <v>753</v>
      </c>
      <c r="B354" s="316" t="s">
        <v>752</v>
      </c>
      <c r="C354" s="317" t="s">
        <v>18</v>
      </c>
      <c r="D354" s="323">
        <v>1583.74</v>
      </c>
      <c r="E354" s="131">
        <v>0</v>
      </c>
      <c r="F354" s="131">
        <v>0</v>
      </c>
      <c r="G354" s="15">
        <f t="shared" si="20"/>
        <v>0</v>
      </c>
      <c r="H354" s="15">
        <f t="shared" si="21"/>
        <v>0</v>
      </c>
      <c r="I354" s="15">
        <f t="shared" si="22"/>
        <v>0</v>
      </c>
      <c r="J354" s="67">
        <f t="shared" si="23"/>
        <v>0</v>
      </c>
      <c r="K354" s="357" t="s">
        <v>1488</v>
      </c>
    </row>
    <row r="355" spans="1:11" ht="24.75">
      <c r="A355" s="315" t="s">
        <v>754</v>
      </c>
      <c r="B355" s="316" t="s">
        <v>746</v>
      </c>
      <c r="C355" s="317" t="s">
        <v>18</v>
      </c>
      <c r="D355" s="323">
        <v>20.39</v>
      </c>
      <c r="E355" s="131">
        <v>0</v>
      </c>
      <c r="F355" s="131">
        <v>0</v>
      </c>
      <c r="G355" s="15">
        <f t="shared" si="20"/>
        <v>0</v>
      </c>
      <c r="H355" s="15">
        <f t="shared" si="21"/>
        <v>0</v>
      </c>
      <c r="I355" s="15">
        <f t="shared" si="22"/>
        <v>0</v>
      </c>
      <c r="J355" s="67">
        <f t="shared" si="23"/>
        <v>0</v>
      </c>
      <c r="K355" s="357" t="s">
        <v>1488</v>
      </c>
    </row>
    <row r="356" spans="1:11" ht="24.75">
      <c r="A356" s="315" t="s">
        <v>755</v>
      </c>
      <c r="B356" s="316" t="s">
        <v>739</v>
      </c>
      <c r="C356" s="317" t="s">
        <v>18</v>
      </c>
      <c r="D356" s="323">
        <v>13.1</v>
      </c>
      <c r="E356" s="131">
        <v>0</v>
      </c>
      <c r="F356" s="131">
        <v>0</v>
      </c>
      <c r="G356" s="15">
        <f t="shared" si="20"/>
        <v>0</v>
      </c>
      <c r="H356" s="15">
        <f t="shared" si="21"/>
        <v>0</v>
      </c>
      <c r="I356" s="15">
        <f t="shared" si="22"/>
        <v>0</v>
      </c>
      <c r="J356" s="67">
        <f t="shared" si="23"/>
        <v>0</v>
      </c>
      <c r="K356" s="357" t="s">
        <v>1488</v>
      </c>
    </row>
    <row r="357" spans="1:11" ht="24.75">
      <c r="A357" s="315" t="s">
        <v>756</v>
      </c>
      <c r="B357" s="316" t="s">
        <v>731</v>
      </c>
      <c r="C357" s="317" t="s">
        <v>18</v>
      </c>
      <c r="D357" s="323">
        <v>316.03</v>
      </c>
      <c r="E357" s="131">
        <v>0</v>
      </c>
      <c r="F357" s="131">
        <v>0</v>
      </c>
      <c r="G357" s="15">
        <f t="shared" si="20"/>
        <v>0</v>
      </c>
      <c r="H357" s="15">
        <f t="shared" si="21"/>
        <v>0</v>
      </c>
      <c r="I357" s="15">
        <f t="shared" si="22"/>
        <v>0</v>
      </c>
      <c r="J357" s="67">
        <f t="shared" si="23"/>
        <v>0</v>
      </c>
      <c r="K357" s="357" t="s">
        <v>1488</v>
      </c>
    </row>
    <row r="358" spans="1:11" ht="24.75">
      <c r="A358" s="315" t="s">
        <v>757</v>
      </c>
      <c r="B358" s="316" t="s">
        <v>750</v>
      </c>
      <c r="C358" s="317" t="s">
        <v>18</v>
      </c>
      <c r="D358" s="323">
        <v>159.92</v>
      </c>
      <c r="E358" s="131">
        <v>0</v>
      </c>
      <c r="F358" s="131">
        <v>0</v>
      </c>
      <c r="G358" s="15">
        <f t="shared" si="20"/>
        <v>0</v>
      </c>
      <c r="H358" s="15">
        <f t="shared" si="21"/>
        <v>0</v>
      </c>
      <c r="I358" s="15">
        <f t="shared" si="22"/>
        <v>0</v>
      </c>
      <c r="J358" s="67">
        <f t="shared" si="23"/>
        <v>0</v>
      </c>
      <c r="K358" s="357" t="s">
        <v>1488</v>
      </c>
    </row>
    <row r="359" spans="1:11" ht="24.75">
      <c r="A359" s="315" t="s">
        <v>758</v>
      </c>
      <c r="B359" s="316" t="s">
        <v>752</v>
      </c>
      <c r="C359" s="317" t="s">
        <v>18</v>
      </c>
      <c r="D359" s="323">
        <v>932.33</v>
      </c>
      <c r="E359" s="131">
        <v>0</v>
      </c>
      <c r="F359" s="131">
        <v>0</v>
      </c>
      <c r="G359" s="15">
        <f t="shared" si="20"/>
        <v>0</v>
      </c>
      <c r="H359" s="15">
        <f t="shared" si="21"/>
        <v>0</v>
      </c>
      <c r="I359" s="15">
        <f t="shared" si="22"/>
        <v>0</v>
      </c>
      <c r="J359" s="67">
        <f t="shared" si="23"/>
        <v>0</v>
      </c>
      <c r="K359" s="357" t="s">
        <v>1489</v>
      </c>
    </row>
    <row r="360" spans="1:11" ht="24.75">
      <c r="A360" s="315" t="s">
        <v>759</v>
      </c>
      <c r="B360" s="316" t="s">
        <v>752</v>
      </c>
      <c r="C360" s="317" t="s">
        <v>18</v>
      </c>
      <c r="D360" s="323">
        <v>931.61</v>
      </c>
      <c r="E360" s="131">
        <v>0</v>
      </c>
      <c r="F360" s="131">
        <v>0</v>
      </c>
      <c r="G360" s="15">
        <f t="shared" si="20"/>
        <v>0</v>
      </c>
      <c r="H360" s="15">
        <f t="shared" si="21"/>
        <v>0</v>
      </c>
      <c r="I360" s="15">
        <f t="shared" si="22"/>
        <v>0</v>
      </c>
      <c r="J360" s="67">
        <f t="shared" si="23"/>
        <v>0</v>
      </c>
      <c r="K360" s="357" t="s">
        <v>1490</v>
      </c>
    </row>
    <row r="361" spans="1:11" ht="24.75">
      <c r="A361" s="315" t="s">
        <v>760</v>
      </c>
      <c r="B361" s="316" t="s">
        <v>746</v>
      </c>
      <c r="C361" s="317" t="s">
        <v>18</v>
      </c>
      <c r="D361" s="323">
        <v>20.39</v>
      </c>
      <c r="E361" s="131">
        <v>0</v>
      </c>
      <c r="F361" s="131">
        <v>0</v>
      </c>
      <c r="G361" s="15">
        <f t="shared" si="20"/>
        <v>0</v>
      </c>
      <c r="H361" s="15">
        <f t="shared" si="21"/>
        <v>0</v>
      </c>
      <c r="I361" s="15">
        <f t="shared" si="22"/>
        <v>0</v>
      </c>
      <c r="J361" s="67">
        <f t="shared" si="23"/>
        <v>0</v>
      </c>
      <c r="K361" s="357" t="s">
        <v>1490</v>
      </c>
    </row>
    <row r="362" spans="1:11" ht="24.75">
      <c r="A362" s="315" t="s">
        <v>761</v>
      </c>
      <c r="B362" s="316" t="s">
        <v>762</v>
      </c>
      <c r="C362" s="317" t="s">
        <v>18</v>
      </c>
      <c r="D362" s="323">
        <v>10.42</v>
      </c>
      <c r="E362" s="131">
        <v>0</v>
      </c>
      <c r="F362" s="131">
        <v>0</v>
      </c>
      <c r="G362" s="15">
        <f t="shared" si="20"/>
        <v>0</v>
      </c>
      <c r="H362" s="15">
        <f t="shared" si="21"/>
        <v>0</v>
      </c>
      <c r="I362" s="15">
        <f t="shared" si="22"/>
        <v>0</v>
      </c>
      <c r="J362" s="67">
        <f t="shared" si="23"/>
        <v>0</v>
      </c>
      <c r="K362" s="357" t="s">
        <v>1490</v>
      </c>
    </row>
    <row r="363" spans="1:11" ht="24.75">
      <c r="A363" s="315" t="s">
        <v>763</v>
      </c>
      <c r="B363" s="316" t="s">
        <v>731</v>
      </c>
      <c r="C363" s="317" t="s">
        <v>18</v>
      </c>
      <c r="D363" s="323">
        <v>216.61</v>
      </c>
      <c r="E363" s="131">
        <v>0</v>
      </c>
      <c r="F363" s="131">
        <v>0</v>
      </c>
      <c r="G363" s="15">
        <f t="shared" si="20"/>
        <v>0</v>
      </c>
      <c r="H363" s="15">
        <f t="shared" si="21"/>
        <v>0</v>
      </c>
      <c r="I363" s="15">
        <f t="shared" si="22"/>
        <v>0</v>
      </c>
      <c r="J363" s="67">
        <f t="shared" si="23"/>
        <v>0</v>
      </c>
      <c r="K363" s="357" t="s">
        <v>1490</v>
      </c>
    </row>
    <row r="364" spans="1:11" ht="24.75">
      <c r="A364" s="315" t="s">
        <v>764</v>
      </c>
      <c r="B364" s="316" t="s">
        <v>750</v>
      </c>
      <c r="C364" s="317" t="s">
        <v>18</v>
      </c>
      <c r="D364" s="323">
        <v>184.93</v>
      </c>
      <c r="E364" s="131">
        <v>0</v>
      </c>
      <c r="F364" s="131">
        <v>0</v>
      </c>
      <c r="G364" s="15">
        <f t="shared" si="20"/>
        <v>0</v>
      </c>
      <c r="H364" s="15">
        <f t="shared" si="21"/>
        <v>0</v>
      </c>
      <c r="I364" s="15">
        <f t="shared" si="22"/>
        <v>0</v>
      </c>
      <c r="J364" s="67">
        <f t="shared" si="23"/>
        <v>0</v>
      </c>
      <c r="K364" s="357" t="s">
        <v>1490</v>
      </c>
    </row>
    <row r="365" spans="1:11" ht="16.5">
      <c r="A365" s="315" t="s">
        <v>765</v>
      </c>
      <c r="B365" s="316" t="s">
        <v>766</v>
      </c>
      <c r="C365" s="320" t="s">
        <v>15</v>
      </c>
      <c r="D365" s="329">
        <v>1</v>
      </c>
      <c r="E365" s="131">
        <v>0</v>
      </c>
      <c r="F365" s="131">
        <v>0</v>
      </c>
      <c r="G365" s="15">
        <f t="shared" si="20"/>
        <v>0</v>
      </c>
      <c r="H365" s="15">
        <f t="shared" si="21"/>
        <v>0</v>
      </c>
      <c r="I365" s="15">
        <f t="shared" si="22"/>
        <v>0</v>
      </c>
      <c r="J365" s="67">
        <f t="shared" si="23"/>
        <v>0</v>
      </c>
      <c r="K365" s="357" t="s">
        <v>1491</v>
      </c>
    </row>
    <row r="366" spans="1:11" ht="24.75">
      <c r="A366" s="315" t="s">
        <v>767</v>
      </c>
      <c r="B366" s="316" t="s">
        <v>768</v>
      </c>
      <c r="C366" s="317" t="s">
        <v>15</v>
      </c>
      <c r="D366" s="334">
        <v>3</v>
      </c>
      <c r="E366" s="131">
        <v>0</v>
      </c>
      <c r="F366" s="131">
        <v>0</v>
      </c>
      <c r="G366" s="15">
        <f t="shared" si="20"/>
        <v>0</v>
      </c>
      <c r="H366" s="15">
        <f t="shared" si="21"/>
        <v>0</v>
      </c>
      <c r="I366" s="15">
        <f t="shared" si="22"/>
        <v>0</v>
      </c>
      <c r="J366" s="67">
        <f t="shared" si="23"/>
        <v>0</v>
      </c>
      <c r="K366" s="357" t="s">
        <v>1481</v>
      </c>
    </row>
    <row r="367" spans="1:11" ht="24.75">
      <c r="A367" s="315" t="s">
        <v>769</v>
      </c>
      <c r="B367" s="316" t="s">
        <v>770</v>
      </c>
      <c r="C367" s="317" t="s">
        <v>15</v>
      </c>
      <c r="D367" s="334">
        <v>77</v>
      </c>
      <c r="E367" s="131">
        <v>0</v>
      </c>
      <c r="F367" s="131">
        <v>0</v>
      </c>
      <c r="G367" s="15">
        <f t="shared" si="20"/>
        <v>0</v>
      </c>
      <c r="H367" s="15">
        <f t="shared" si="21"/>
        <v>0</v>
      </c>
      <c r="I367" s="15">
        <f t="shared" si="22"/>
        <v>0</v>
      </c>
      <c r="J367" s="67">
        <f t="shared" si="23"/>
        <v>0</v>
      </c>
      <c r="K367" s="357" t="s">
        <v>1481</v>
      </c>
    </row>
    <row r="368" spans="1:11" ht="12.75">
      <c r="A368" s="315" t="s">
        <v>771</v>
      </c>
      <c r="B368" s="316" t="s">
        <v>772</v>
      </c>
      <c r="C368" s="320" t="s">
        <v>15</v>
      </c>
      <c r="D368" s="329">
        <v>19</v>
      </c>
      <c r="E368" s="131">
        <v>0</v>
      </c>
      <c r="F368" s="131">
        <v>0</v>
      </c>
      <c r="G368" s="15">
        <f t="shared" si="20"/>
        <v>0</v>
      </c>
      <c r="H368" s="15">
        <f t="shared" si="21"/>
        <v>0</v>
      </c>
      <c r="I368" s="15">
        <f t="shared" si="22"/>
        <v>0</v>
      </c>
      <c r="J368" s="67">
        <f t="shared" si="23"/>
        <v>0</v>
      </c>
      <c r="K368" s="357" t="s">
        <v>1483</v>
      </c>
    </row>
    <row r="369" spans="1:11" ht="12.75">
      <c r="A369" s="315" t="s">
        <v>773</v>
      </c>
      <c r="B369" s="316" t="s">
        <v>772</v>
      </c>
      <c r="C369" s="320" t="s">
        <v>15</v>
      </c>
      <c r="D369" s="329">
        <v>36</v>
      </c>
      <c r="E369" s="131">
        <v>0</v>
      </c>
      <c r="F369" s="131">
        <v>0</v>
      </c>
      <c r="G369" s="15">
        <f t="shared" si="20"/>
        <v>0</v>
      </c>
      <c r="H369" s="15">
        <f t="shared" si="21"/>
        <v>0</v>
      </c>
      <c r="I369" s="15">
        <f t="shared" si="22"/>
        <v>0</v>
      </c>
      <c r="J369" s="67">
        <f t="shared" si="23"/>
        <v>0</v>
      </c>
      <c r="K369" s="357" t="s">
        <v>1492</v>
      </c>
    </row>
    <row r="370" spans="1:11" ht="24.75">
      <c r="A370" s="315" t="s">
        <v>774</v>
      </c>
      <c r="B370" s="316" t="s">
        <v>770</v>
      </c>
      <c r="C370" s="317" t="s">
        <v>15</v>
      </c>
      <c r="D370" s="334">
        <v>98</v>
      </c>
      <c r="E370" s="131">
        <v>0</v>
      </c>
      <c r="F370" s="131">
        <v>0</v>
      </c>
      <c r="G370" s="15">
        <f t="shared" si="20"/>
        <v>0</v>
      </c>
      <c r="H370" s="15">
        <f t="shared" si="21"/>
        <v>0</v>
      </c>
      <c r="I370" s="15">
        <f t="shared" si="22"/>
        <v>0</v>
      </c>
      <c r="J370" s="67">
        <f t="shared" si="23"/>
        <v>0</v>
      </c>
      <c r="K370" s="357" t="s">
        <v>1481</v>
      </c>
    </row>
    <row r="371" spans="1:11" ht="24.75">
      <c r="A371" s="315" t="s">
        <v>775</v>
      </c>
      <c r="B371" s="316" t="s">
        <v>768</v>
      </c>
      <c r="C371" s="317" t="s">
        <v>15</v>
      </c>
      <c r="D371" s="334">
        <v>2</v>
      </c>
      <c r="E371" s="131">
        <v>0</v>
      </c>
      <c r="F371" s="131">
        <v>0</v>
      </c>
      <c r="G371" s="15">
        <f t="shared" si="20"/>
        <v>0</v>
      </c>
      <c r="H371" s="15">
        <f t="shared" si="21"/>
        <v>0</v>
      </c>
      <c r="I371" s="15">
        <f t="shared" si="22"/>
        <v>0</v>
      </c>
      <c r="J371" s="67">
        <f t="shared" si="23"/>
        <v>0</v>
      </c>
      <c r="K371" s="357" t="s">
        <v>1481</v>
      </c>
    </row>
    <row r="372" spans="1:11" ht="16.5">
      <c r="A372" s="315" t="s">
        <v>776</v>
      </c>
      <c r="B372" s="316" t="s">
        <v>777</v>
      </c>
      <c r="C372" s="317" t="s">
        <v>15</v>
      </c>
      <c r="D372" s="334">
        <v>1</v>
      </c>
      <c r="E372" s="131">
        <v>0</v>
      </c>
      <c r="F372" s="131">
        <v>0</v>
      </c>
      <c r="G372" s="15">
        <f t="shared" si="20"/>
        <v>0</v>
      </c>
      <c r="H372" s="15">
        <f t="shared" si="21"/>
        <v>0</v>
      </c>
      <c r="I372" s="15">
        <f t="shared" si="22"/>
        <v>0</v>
      </c>
      <c r="J372" s="67">
        <f t="shared" si="23"/>
        <v>0</v>
      </c>
      <c r="K372" s="357"/>
    </row>
    <row r="373" spans="1:11" ht="16.5">
      <c r="A373" s="315" t="s">
        <v>778</v>
      </c>
      <c r="B373" s="316" t="s">
        <v>779</v>
      </c>
      <c r="C373" s="317" t="s">
        <v>15</v>
      </c>
      <c r="D373" s="334">
        <v>1</v>
      </c>
      <c r="E373" s="131">
        <v>0</v>
      </c>
      <c r="F373" s="131">
        <v>0</v>
      </c>
      <c r="G373" s="15">
        <f t="shared" si="20"/>
        <v>0</v>
      </c>
      <c r="H373" s="15">
        <f t="shared" si="21"/>
        <v>0</v>
      </c>
      <c r="I373" s="15">
        <f t="shared" si="22"/>
        <v>0</v>
      </c>
      <c r="J373" s="67">
        <f t="shared" si="23"/>
        <v>0</v>
      </c>
      <c r="K373" s="357"/>
    </row>
    <row r="374" spans="1:11" ht="16.5">
      <c r="A374" s="315" t="s">
        <v>780</v>
      </c>
      <c r="B374" s="316" t="s">
        <v>781</v>
      </c>
      <c r="C374" s="317" t="s">
        <v>15</v>
      </c>
      <c r="D374" s="334">
        <v>10</v>
      </c>
      <c r="E374" s="131">
        <v>0</v>
      </c>
      <c r="F374" s="131">
        <v>0</v>
      </c>
      <c r="G374" s="15">
        <f t="shared" si="20"/>
        <v>0</v>
      </c>
      <c r="H374" s="15">
        <f t="shared" si="21"/>
        <v>0</v>
      </c>
      <c r="I374" s="15">
        <f t="shared" si="22"/>
        <v>0</v>
      </c>
      <c r="J374" s="67">
        <f t="shared" si="23"/>
        <v>0</v>
      </c>
      <c r="K374" s="357"/>
    </row>
    <row r="375" spans="1:11" ht="16.5">
      <c r="A375" s="315" t="s">
        <v>782</v>
      </c>
      <c r="B375" s="316" t="s">
        <v>783</v>
      </c>
      <c r="C375" s="317" t="s">
        <v>15</v>
      </c>
      <c r="D375" s="334">
        <v>8</v>
      </c>
      <c r="E375" s="131">
        <v>0</v>
      </c>
      <c r="F375" s="131">
        <v>0</v>
      </c>
      <c r="G375" s="15">
        <f t="shared" si="20"/>
        <v>0</v>
      </c>
      <c r="H375" s="15">
        <f t="shared" si="21"/>
        <v>0</v>
      </c>
      <c r="I375" s="15">
        <f t="shared" si="22"/>
        <v>0</v>
      </c>
      <c r="J375" s="67">
        <f t="shared" si="23"/>
        <v>0</v>
      </c>
      <c r="K375" s="357"/>
    </row>
    <row r="376" spans="1:11" ht="16.5">
      <c r="A376" s="315" t="s">
        <v>784</v>
      </c>
      <c r="B376" s="316" t="s">
        <v>785</v>
      </c>
      <c r="C376" s="317" t="s">
        <v>15</v>
      </c>
      <c r="D376" s="334">
        <v>2</v>
      </c>
      <c r="E376" s="131">
        <v>0</v>
      </c>
      <c r="F376" s="131">
        <v>0</v>
      </c>
      <c r="G376" s="15">
        <f t="shared" si="20"/>
        <v>0</v>
      </c>
      <c r="H376" s="15">
        <f t="shared" si="21"/>
        <v>0</v>
      </c>
      <c r="I376" s="15">
        <f t="shared" si="22"/>
        <v>0</v>
      </c>
      <c r="J376" s="67">
        <f t="shared" si="23"/>
        <v>0</v>
      </c>
      <c r="K376" s="357"/>
    </row>
    <row r="377" spans="1:11" ht="16.5">
      <c r="A377" s="315" t="s">
        <v>786</v>
      </c>
      <c r="B377" s="316" t="s">
        <v>787</v>
      </c>
      <c r="C377" s="317" t="s">
        <v>15</v>
      </c>
      <c r="D377" s="334">
        <v>1</v>
      </c>
      <c r="E377" s="131">
        <v>0</v>
      </c>
      <c r="F377" s="131">
        <v>0</v>
      </c>
      <c r="G377" s="15">
        <f t="shared" si="20"/>
        <v>0</v>
      </c>
      <c r="H377" s="15">
        <f t="shared" si="21"/>
        <v>0</v>
      </c>
      <c r="I377" s="15">
        <f t="shared" si="22"/>
        <v>0</v>
      </c>
      <c r="J377" s="67">
        <f t="shared" si="23"/>
        <v>0</v>
      </c>
      <c r="K377" s="357"/>
    </row>
    <row r="378" spans="1:11" ht="16.5">
      <c r="A378" s="315" t="s">
        <v>788</v>
      </c>
      <c r="B378" s="316" t="s">
        <v>789</v>
      </c>
      <c r="C378" s="317" t="s">
        <v>19</v>
      </c>
      <c r="D378" s="334">
        <v>3</v>
      </c>
      <c r="E378" s="131">
        <v>0</v>
      </c>
      <c r="F378" s="131">
        <v>0</v>
      </c>
      <c r="G378" s="15">
        <f t="shared" si="20"/>
        <v>0</v>
      </c>
      <c r="H378" s="15">
        <f t="shared" si="21"/>
        <v>0</v>
      </c>
      <c r="I378" s="15">
        <f t="shared" si="22"/>
        <v>0</v>
      </c>
      <c r="J378" s="67">
        <f t="shared" si="23"/>
        <v>0</v>
      </c>
      <c r="K378" s="357"/>
    </row>
    <row r="379" spans="1:11" ht="16.5">
      <c r="A379" s="315" t="s">
        <v>790</v>
      </c>
      <c r="B379" s="316" t="s">
        <v>791</v>
      </c>
      <c r="C379" s="317" t="s">
        <v>15</v>
      </c>
      <c r="D379" s="334">
        <v>15</v>
      </c>
      <c r="E379" s="131">
        <v>0</v>
      </c>
      <c r="F379" s="131">
        <v>0</v>
      </c>
      <c r="G379" s="15">
        <f t="shared" si="20"/>
        <v>0</v>
      </c>
      <c r="H379" s="15">
        <f t="shared" si="21"/>
        <v>0</v>
      </c>
      <c r="I379" s="15">
        <f t="shared" si="22"/>
        <v>0</v>
      </c>
      <c r="J379" s="67">
        <f t="shared" si="23"/>
        <v>0</v>
      </c>
      <c r="K379" s="357"/>
    </row>
    <row r="380" spans="1:11" ht="16.5">
      <c r="A380" s="315" t="s">
        <v>792</v>
      </c>
      <c r="B380" s="316" t="s">
        <v>793</v>
      </c>
      <c r="C380" s="320" t="s">
        <v>15</v>
      </c>
      <c r="D380" s="329">
        <v>2</v>
      </c>
      <c r="E380" s="131">
        <v>0</v>
      </c>
      <c r="F380" s="131">
        <v>0</v>
      </c>
      <c r="G380" s="15">
        <f t="shared" si="20"/>
        <v>0</v>
      </c>
      <c r="H380" s="15">
        <f t="shared" si="21"/>
        <v>0</v>
      </c>
      <c r="I380" s="15">
        <f t="shared" si="22"/>
        <v>0</v>
      </c>
      <c r="J380" s="67">
        <f t="shared" si="23"/>
        <v>0</v>
      </c>
      <c r="K380" s="357"/>
    </row>
    <row r="381" spans="1:11" ht="16.5">
      <c r="A381" s="315" t="s">
        <v>794</v>
      </c>
      <c r="B381" s="316" t="s">
        <v>795</v>
      </c>
      <c r="C381" s="317" t="s">
        <v>15</v>
      </c>
      <c r="D381" s="334">
        <v>12</v>
      </c>
      <c r="E381" s="131">
        <v>0</v>
      </c>
      <c r="F381" s="131">
        <v>0</v>
      </c>
      <c r="G381" s="15">
        <f t="shared" si="20"/>
        <v>0</v>
      </c>
      <c r="H381" s="15">
        <f t="shared" si="21"/>
        <v>0</v>
      </c>
      <c r="I381" s="15">
        <f t="shared" si="22"/>
        <v>0</v>
      </c>
      <c r="J381" s="67">
        <f t="shared" si="23"/>
        <v>0</v>
      </c>
      <c r="K381" s="357"/>
    </row>
    <row r="382" spans="1:11" ht="16.5">
      <c r="A382" s="315" t="s">
        <v>796</v>
      </c>
      <c r="B382" s="316" t="s">
        <v>797</v>
      </c>
      <c r="C382" s="317" t="s">
        <v>15</v>
      </c>
      <c r="D382" s="334">
        <v>23</v>
      </c>
      <c r="E382" s="131">
        <v>0</v>
      </c>
      <c r="F382" s="131">
        <v>0</v>
      </c>
      <c r="G382" s="15">
        <f t="shared" si="20"/>
        <v>0</v>
      </c>
      <c r="H382" s="15">
        <f t="shared" si="21"/>
        <v>0</v>
      </c>
      <c r="I382" s="15">
        <f t="shared" si="22"/>
        <v>0</v>
      </c>
      <c r="J382" s="67">
        <f t="shared" si="23"/>
        <v>0</v>
      </c>
      <c r="K382" s="357"/>
    </row>
    <row r="383" spans="1:11" ht="16.5">
      <c r="A383" s="315" t="s">
        <v>798</v>
      </c>
      <c r="B383" s="316" t="s">
        <v>799</v>
      </c>
      <c r="C383" s="317" t="s">
        <v>15</v>
      </c>
      <c r="D383" s="334">
        <v>6</v>
      </c>
      <c r="E383" s="131">
        <v>0</v>
      </c>
      <c r="F383" s="131">
        <v>0</v>
      </c>
      <c r="G383" s="15">
        <f t="shared" si="20"/>
        <v>0</v>
      </c>
      <c r="H383" s="15">
        <f t="shared" si="21"/>
        <v>0</v>
      </c>
      <c r="I383" s="15">
        <f t="shared" si="22"/>
        <v>0</v>
      </c>
      <c r="J383" s="67">
        <f t="shared" si="23"/>
        <v>0</v>
      </c>
      <c r="K383" s="357"/>
    </row>
    <row r="384" spans="1:11" ht="16.5">
      <c r="A384" s="315" t="s">
        <v>800</v>
      </c>
      <c r="B384" s="316" t="s">
        <v>801</v>
      </c>
      <c r="C384" s="317" t="s">
        <v>15</v>
      </c>
      <c r="D384" s="334">
        <v>4</v>
      </c>
      <c r="E384" s="131">
        <v>0</v>
      </c>
      <c r="F384" s="131">
        <v>0</v>
      </c>
      <c r="G384" s="15">
        <f t="shared" si="20"/>
        <v>0</v>
      </c>
      <c r="H384" s="15">
        <f t="shared" si="21"/>
        <v>0</v>
      </c>
      <c r="I384" s="15">
        <f t="shared" si="22"/>
        <v>0</v>
      </c>
      <c r="J384" s="67">
        <f t="shared" si="23"/>
        <v>0</v>
      </c>
      <c r="K384" s="357"/>
    </row>
    <row r="385" spans="1:11" ht="12.75">
      <c r="A385" s="315" t="s">
        <v>802</v>
      </c>
      <c r="B385" s="316" t="s">
        <v>803</v>
      </c>
      <c r="C385" s="317" t="s">
        <v>15</v>
      </c>
      <c r="D385" s="334">
        <v>8</v>
      </c>
      <c r="E385" s="131">
        <v>0</v>
      </c>
      <c r="F385" s="131">
        <v>0</v>
      </c>
      <c r="G385" s="15">
        <f t="shared" si="20"/>
        <v>0</v>
      </c>
      <c r="H385" s="15">
        <f t="shared" si="21"/>
        <v>0</v>
      </c>
      <c r="I385" s="15">
        <f t="shared" si="22"/>
        <v>0</v>
      </c>
      <c r="J385" s="67">
        <f t="shared" si="23"/>
        <v>0</v>
      </c>
      <c r="K385" s="357"/>
    </row>
    <row r="386" spans="1:11" ht="33">
      <c r="A386" s="315" t="s">
        <v>804</v>
      </c>
      <c r="B386" s="316" t="s">
        <v>805</v>
      </c>
      <c r="C386" s="317" t="s">
        <v>15</v>
      </c>
      <c r="D386" s="334">
        <v>2</v>
      </c>
      <c r="E386" s="131">
        <v>0</v>
      </c>
      <c r="F386" s="131">
        <v>0</v>
      </c>
      <c r="G386" s="15">
        <f t="shared" si="20"/>
        <v>0</v>
      </c>
      <c r="H386" s="15">
        <f t="shared" si="21"/>
        <v>0</v>
      </c>
      <c r="I386" s="15">
        <f t="shared" si="22"/>
        <v>0</v>
      </c>
      <c r="J386" s="67">
        <f t="shared" si="23"/>
        <v>0</v>
      </c>
      <c r="K386" s="357"/>
    </row>
    <row r="387" spans="1:11" ht="33">
      <c r="A387" s="315" t="s">
        <v>806</v>
      </c>
      <c r="B387" s="316" t="s">
        <v>807</v>
      </c>
      <c r="C387" s="320" t="s">
        <v>15</v>
      </c>
      <c r="D387" s="329">
        <v>1</v>
      </c>
      <c r="E387" s="131">
        <v>0</v>
      </c>
      <c r="F387" s="131">
        <v>0</v>
      </c>
      <c r="G387" s="15">
        <f t="shared" si="20"/>
        <v>0</v>
      </c>
      <c r="H387" s="15">
        <f t="shared" si="21"/>
        <v>0</v>
      </c>
      <c r="I387" s="15">
        <f t="shared" si="22"/>
        <v>0</v>
      </c>
      <c r="J387" s="67">
        <f t="shared" si="23"/>
        <v>0</v>
      </c>
      <c r="K387" s="357"/>
    </row>
    <row r="388" spans="1:11" ht="33">
      <c r="A388" s="315" t="s">
        <v>808</v>
      </c>
      <c r="B388" s="316" t="s">
        <v>809</v>
      </c>
      <c r="C388" s="317" t="s">
        <v>15</v>
      </c>
      <c r="D388" s="334">
        <v>2</v>
      </c>
      <c r="E388" s="131">
        <v>0</v>
      </c>
      <c r="F388" s="131">
        <v>0</v>
      </c>
      <c r="G388" s="15">
        <f t="shared" si="20"/>
        <v>0</v>
      </c>
      <c r="H388" s="15">
        <f t="shared" si="21"/>
        <v>0</v>
      </c>
      <c r="I388" s="15">
        <f t="shared" si="22"/>
        <v>0</v>
      </c>
      <c r="J388" s="67">
        <f t="shared" si="23"/>
        <v>0</v>
      </c>
      <c r="K388" s="357"/>
    </row>
    <row r="389" spans="1:11" ht="33">
      <c r="A389" s="315" t="s">
        <v>810</v>
      </c>
      <c r="B389" s="316" t="s">
        <v>811</v>
      </c>
      <c r="C389" s="320" t="s">
        <v>15</v>
      </c>
      <c r="D389" s="329">
        <v>1</v>
      </c>
      <c r="E389" s="131">
        <v>0</v>
      </c>
      <c r="F389" s="131">
        <v>0</v>
      </c>
      <c r="G389" s="15">
        <f t="shared" si="20"/>
        <v>0</v>
      </c>
      <c r="H389" s="15">
        <f t="shared" si="21"/>
        <v>0</v>
      </c>
      <c r="I389" s="15">
        <f t="shared" si="22"/>
        <v>0</v>
      </c>
      <c r="J389" s="67">
        <f t="shared" si="23"/>
        <v>0</v>
      </c>
      <c r="K389" s="357"/>
    </row>
    <row r="390" spans="1:11" ht="42">
      <c r="A390" s="315" t="s">
        <v>812</v>
      </c>
      <c r="B390" s="316" t="s">
        <v>813</v>
      </c>
      <c r="C390" s="317" t="s">
        <v>15</v>
      </c>
      <c r="D390" s="334">
        <v>1</v>
      </c>
      <c r="E390" s="131">
        <v>0</v>
      </c>
      <c r="F390" s="131">
        <v>0</v>
      </c>
      <c r="G390" s="15">
        <f t="shared" si="20"/>
        <v>0</v>
      </c>
      <c r="H390" s="15">
        <f t="shared" si="21"/>
        <v>0</v>
      </c>
      <c r="I390" s="15">
        <f t="shared" si="22"/>
        <v>0</v>
      </c>
      <c r="J390" s="67">
        <f t="shared" si="23"/>
        <v>0</v>
      </c>
      <c r="K390" s="357"/>
    </row>
    <row r="391" spans="1:11" ht="16.5">
      <c r="A391" s="315" t="s">
        <v>814</v>
      </c>
      <c r="B391" s="316" t="s">
        <v>815</v>
      </c>
      <c r="C391" s="317" t="s">
        <v>19</v>
      </c>
      <c r="D391" s="334">
        <v>7</v>
      </c>
      <c r="E391" s="131">
        <v>0</v>
      </c>
      <c r="F391" s="131">
        <v>0</v>
      </c>
      <c r="G391" s="15">
        <f t="shared" si="20"/>
        <v>0</v>
      </c>
      <c r="H391" s="15">
        <f t="shared" si="21"/>
        <v>0</v>
      </c>
      <c r="I391" s="15">
        <f t="shared" si="22"/>
        <v>0</v>
      </c>
      <c r="J391" s="67">
        <f t="shared" si="23"/>
        <v>0</v>
      </c>
      <c r="K391" s="357"/>
    </row>
    <row r="392" spans="1:11" ht="16.5">
      <c r="A392" s="315" t="s">
        <v>816</v>
      </c>
      <c r="B392" s="316" t="s">
        <v>817</v>
      </c>
      <c r="C392" s="320" t="s">
        <v>15</v>
      </c>
      <c r="D392" s="329">
        <v>4</v>
      </c>
      <c r="E392" s="131">
        <v>0</v>
      </c>
      <c r="F392" s="131">
        <v>0</v>
      </c>
      <c r="G392" s="15">
        <f t="shared" si="20"/>
        <v>0</v>
      </c>
      <c r="H392" s="15">
        <f t="shared" si="21"/>
        <v>0</v>
      </c>
      <c r="I392" s="15">
        <f t="shared" si="22"/>
        <v>0</v>
      </c>
      <c r="J392" s="67">
        <f t="shared" si="23"/>
        <v>0</v>
      </c>
      <c r="K392" s="357"/>
    </row>
    <row r="393" spans="1:11" ht="16.5">
      <c r="A393" s="315" t="s">
        <v>818</v>
      </c>
      <c r="B393" s="316" t="s">
        <v>819</v>
      </c>
      <c r="C393" s="317" t="s">
        <v>15</v>
      </c>
      <c r="D393" s="334">
        <v>4</v>
      </c>
      <c r="E393" s="131">
        <v>0</v>
      </c>
      <c r="F393" s="131">
        <v>0</v>
      </c>
      <c r="G393" s="15">
        <f t="shared" si="20"/>
        <v>0</v>
      </c>
      <c r="H393" s="15">
        <f t="shared" si="21"/>
        <v>0</v>
      </c>
      <c r="I393" s="15">
        <f t="shared" si="22"/>
        <v>0</v>
      </c>
      <c r="J393" s="67">
        <f t="shared" si="23"/>
        <v>0</v>
      </c>
      <c r="K393" s="357"/>
    </row>
    <row r="394" spans="1:11" ht="16.5">
      <c r="A394" s="315" t="s">
        <v>820</v>
      </c>
      <c r="B394" s="316" t="s">
        <v>821</v>
      </c>
      <c r="C394" s="317" t="s">
        <v>15</v>
      </c>
      <c r="D394" s="334">
        <v>2</v>
      </c>
      <c r="E394" s="131">
        <v>0</v>
      </c>
      <c r="F394" s="131">
        <v>0</v>
      </c>
      <c r="G394" s="15">
        <f t="shared" si="20"/>
        <v>0</v>
      </c>
      <c r="H394" s="15">
        <f t="shared" si="21"/>
        <v>0</v>
      </c>
      <c r="I394" s="15">
        <f t="shared" si="22"/>
        <v>0</v>
      </c>
      <c r="J394" s="67">
        <f t="shared" si="23"/>
        <v>0</v>
      </c>
      <c r="K394" s="357" t="s">
        <v>1493</v>
      </c>
    </row>
    <row r="395" spans="1:11" ht="12.75">
      <c r="A395" s="315" t="s">
        <v>822</v>
      </c>
      <c r="B395" s="316" t="s">
        <v>823</v>
      </c>
      <c r="C395" s="317" t="s">
        <v>15</v>
      </c>
      <c r="D395" s="334">
        <v>1</v>
      </c>
      <c r="E395" s="131">
        <v>0</v>
      </c>
      <c r="F395" s="131">
        <v>0</v>
      </c>
      <c r="G395" s="15">
        <f t="shared" si="20"/>
        <v>0</v>
      </c>
      <c r="H395" s="15">
        <f t="shared" si="21"/>
        <v>0</v>
      </c>
      <c r="I395" s="15">
        <f t="shared" si="22"/>
        <v>0</v>
      </c>
      <c r="J395" s="67">
        <f t="shared" si="23"/>
        <v>0</v>
      </c>
      <c r="K395" s="357" t="s">
        <v>1494</v>
      </c>
    </row>
    <row r="396" spans="1:11" ht="12.75">
      <c r="A396" s="315" t="s">
        <v>824</v>
      </c>
      <c r="B396" s="316" t="s">
        <v>823</v>
      </c>
      <c r="C396" s="317" t="s">
        <v>15</v>
      </c>
      <c r="D396" s="323">
        <v>16</v>
      </c>
      <c r="E396" s="131">
        <v>0</v>
      </c>
      <c r="F396" s="131">
        <v>0</v>
      </c>
      <c r="G396" s="15">
        <f t="shared" si="20"/>
        <v>0</v>
      </c>
      <c r="H396" s="15">
        <f t="shared" si="21"/>
        <v>0</v>
      </c>
      <c r="I396" s="15">
        <f t="shared" si="22"/>
        <v>0</v>
      </c>
      <c r="J396" s="67">
        <f t="shared" si="23"/>
        <v>0</v>
      </c>
      <c r="K396" s="357" t="s">
        <v>1495</v>
      </c>
    </row>
    <row r="397" spans="1:11" ht="12.75">
      <c r="A397" s="315" t="s">
        <v>825</v>
      </c>
      <c r="B397" s="316" t="s">
        <v>823</v>
      </c>
      <c r="C397" s="317" t="s">
        <v>15</v>
      </c>
      <c r="D397" s="334">
        <v>2</v>
      </c>
      <c r="E397" s="131">
        <v>0</v>
      </c>
      <c r="F397" s="131">
        <v>0</v>
      </c>
      <c r="G397" s="15">
        <f t="shared" si="20"/>
        <v>0</v>
      </c>
      <c r="H397" s="15">
        <f t="shared" si="21"/>
        <v>0</v>
      </c>
      <c r="I397" s="15">
        <f t="shared" si="22"/>
        <v>0</v>
      </c>
      <c r="J397" s="67">
        <f t="shared" si="23"/>
        <v>0</v>
      </c>
      <c r="K397" s="357" t="s">
        <v>1496</v>
      </c>
    </row>
    <row r="398" spans="1:11" s="84" customFormat="1" ht="8.25">
      <c r="A398" s="232" t="s">
        <v>153</v>
      </c>
      <c r="B398" s="130" t="s">
        <v>826</v>
      </c>
      <c r="C398" s="228"/>
      <c r="D398" s="229"/>
      <c r="E398" s="229"/>
      <c r="F398" s="229"/>
      <c r="G398" s="230"/>
      <c r="H398" s="230"/>
      <c r="I398" s="230"/>
      <c r="J398" s="231"/>
      <c r="K398" s="356"/>
    </row>
    <row r="399" spans="1:11" ht="24.75">
      <c r="A399" s="315" t="s">
        <v>154</v>
      </c>
      <c r="B399" s="316" t="s">
        <v>827</v>
      </c>
      <c r="C399" s="320" t="s">
        <v>15</v>
      </c>
      <c r="D399" s="329">
        <v>1</v>
      </c>
      <c r="E399" s="131">
        <v>0</v>
      </c>
      <c r="F399" s="131">
        <v>0</v>
      </c>
      <c r="G399" s="15">
        <f t="shared" si="20"/>
        <v>0</v>
      </c>
      <c r="H399" s="15">
        <f t="shared" si="21"/>
        <v>0</v>
      </c>
      <c r="I399" s="15">
        <f t="shared" si="22"/>
        <v>0</v>
      </c>
      <c r="J399" s="67">
        <f t="shared" si="23"/>
        <v>0</v>
      </c>
      <c r="K399" s="357"/>
    </row>
    <row r="400" spans="1:11" ht="24.75">
      <c r="A400" s="315" t="s">
        <v>155</v>
      </c>
      <c r="B400" s="316" t="s">
        <v>828</v>
      </c>
      <c r="C400" s="320" t="s">
        <v>18</v>
      </c>
      <c r="D400" s="325">
        <v>64</v>
      </c>
      <c r="E400" s="131">
        <v>0</v>
      </c>
      <c r="F400" s="131">
        <v>0</v>
      </c>
      <c r="G400" s="15">
        <f t="shared" si="20"/>
        <v>0</v>
      </c>
      <c r="H400" s="15">
        <f t="shared" si="21"/>
        <v>0</v>
      </c>
      <c r="I400" s="15">
        <f t="shared" si="22"/>
        <v>0</v>
      </c>
      <c r="J400" s="67">
        <f t="shared" si="23"/>
        <v>0</v>
      </c>
      <c r="K400" s="357" t="s">
        <v>1497</v>
      </c>
    </row>
    <row r="401" spans="1:11" ht="12.75">
      <c r="A401" s="315" t="s">
        <v>156</v>
      </c>
      <c r="B401" s="316" t="s">
        <v>829</v>
      </c>
      <c r="C401" s="320" t="s">
        <v>15</v>
      </c>
      <c r="D401" s="325">
        <v>1</v>
      </c>
      <c r="E401" s="131">
        <v>0</v>
      </c>
      <c r="F401" s="131">
        <v>0</v>
      </c>
      <c r="G401" s="15">
        <f aca="true" t="shared" si="24" ref="G401:G462">SUM(E401:F401)</f>
        <v>0</v>
      </c>
      <c r="H401" s="15">
        <f aca="true" t="shared" si="25" ref="H401:H462">TRUNC(D401*E401,2)</f>
        <v>0</v>
      </c>
      <c r="I401" s="15">
        <f aca="true" t="shared" si="26" ref="I401:I462">TRUNC(D401*F401,2)</f>
        <v>0</v>
      </c>
      <c r="J401" s="67">
        <f aca="true" t="shared" si="27" ref="J401:J462">SUM(H401:I401)</f>
        <v>0</v>
      </c>
      <c r="K401" s="357" t="s">
        <v>1498</v>
      </c>
    </row>
    <row r="402" spans="1:11" ht="16.5">
      <c r="A402" s="315" t="s">
        <v>157</v>
      </c>
      <c r="B402" s="316" t="s">
        <v>830</v>
      </c>
      <c r="C402" s="320" t="s">
        <v>15</v>
      </c>
      <c r="D402" s="325">
        <v>1</v>
      </c>
      <c r="E402" s="131">
        <v>0</v>
      </c>
      <c r="F402" s="131">
        <v>0</v>
      </c>
      <c r="G402" s="15">
        <f t="shared" si="24"/>
        <v>0</v>
      </c>
      <c r="H402" s="15">
        <f t="shared" si="25"/>
        <v>0</v>
      </c>
      <c r="I402" s="15">
        <f t="shared" si="26"/>
        <v>0</v>
      </c>
      <c r="J402" s="67">
        <f t="shared" si="27"/>
        <v>0</v>
      </c>
      <c r="K402" s="357" t="s">
        <v>1499</v>
      </c>
    </row>
    <row r="403" spans="1:11" ht="16.5">
      <c r="A403" s="315" t="s">
        <v>831</v>
      </c>
      <c r="B403" s="316" t="s">
        <v>832</v>
      </c>
      <c r="C403" s="320" t="s">
        <v>15</v>
      </c>
      <c r="D403" s="325">
        <v>3</v>
      </c>
      <c r="E403" s="131">
        <v>0</v>
      </c>
      <c r="F403" s="131">
        <v>0</v>
      </c>
      <c r="G403" s="15">
        <f t="shared" si="24"/>
        <v>0</v>
      </c>
      <c r="H403" s="15">
        <f t="shared" si="25"/>
        <v>0</v>
      </c>
      <c r="I403" s="15">
        <f t="shared" si="26"/>
        <v>0</v>
      </c>
      <c r="J403" s="67">
        <f t="shared" si="27"/>
        <v>0</v>
      </c>
      <c r="K403" s="357" t="s">
        <v>1500</v>
      </c>
    </row>
    <row r="404" spans="1:11" ht="24.75">
      <c r="A404" s="315" t="s">
        <v>833</v>
      </c>
      <c r="B404" s="316" t="s">
        <v>834</v>
      </c>
      <c r="C404" s="320" t="s">
        <v>15</v>
      </c>
      <c r="D404" s="325">
        <v>2</v>
      </c>
      <c r="E404" s="131">
        <v>0</v>
      </c>
      <c r="F404" s="131">
        <v>0</v>
      </c>
      <c r="G404" s="15">
        <f t="shared" si="24"/>
        <v>0</v>
      </c>
      <c r="H404" s="15">
        <f t="shared" si="25"/>
        <v>0</v>
      </c>
      <c r="I404" s="15">
        <f t="shared" si="26"/>
        <v>0</v>
      </c>
      <c r="J404" s="67">
        <f t="shared" si="27"/>
        <v>0</v>
      </c>
      <c r="K404" s="357"/>
    </row>
    <row r="405" spans="1:11" ht="12.75">
      <c r="A405" s="315" t="s">
        <v>835</v>
      </c>
      <c r="B405" s="316" t="s">
        <v>836</v>
      </c>
      <c r="C405" s="320" t="s">
        <v>15</v>
      </c>
      <c r="D405" s="325">
        <v>4</v>
      </c>
      <c r="E405" s="131">
        <v>0</v>
      </c>
      <c r="F405" s="131">
        <v>0</v>
      </c>
      <c r="G405" s="15">
        <f t="shared" si="24"/>
        <v>0</v>
      </c>
      <c r="H405" s="15">
        <f t="shared" si="25"/>
        <v>0</v>
      </c>
      <c r="I405" s="15">
        <f t="shared" si="26"/>
        <v>0</v>
      </c>
      <c r="J405" s="67">
        <f t="shared" si="27"/>
        <v>0</v>
      </c>
      <c r="K405" s="357"/>
    </row>
    <row r="406" spans="1:11" ht="12.75">
      <c r="A406" s="315" t="s">
        <v>837</v>
      </c>
      <c r="B406" s="316" t="s">
        <v>838</v>
      </c>
      <c r="C406" s="320" t="s">
        <v>15</v>
      </c>
      <c r="D406" s="325">
        <v>1</v>
      </c>
      <c r="E406" s="131">
        <v>0</v>
      </c>
      <c r="F406" s="131">
        <v>0</v>
      </c>
      <c r="G406" s="15">
        <f t="shared" si="24"/>
        <v>0</v>
      </c>
      <c r="H406" s="15">
        <f t="shared" si="25"/>
        <v>0</v>
      </c>
      <c r="I406" s="15">
        <f t="shared" si="26"/>
        <v>0</v>
      </c>
      <c r="J406" s="67">
        <f t="shared" si="27"/>
        <v>0</v>
      </c>
      <c r="K406" s="357"/>
    </row>
    <row r="407" spans="1:11" ht="24.75">
      <c r="A407" s="315" t="s">
        <v>839</v>
      </c>
      <c r="B407" s="316" t="s">
        <v>840</v>
      </c>
      <c r="C407" s="320" t="s">
        <v>18</v>
      </c>
      <c r="D407" s="325">
        <v>26</v>
      </c>
      <c r="E407" s="131">
        <v>0</v>
      </c>
      <c r="F407" s="131">
        <v>0</v>
      </c>
      <c r="G407" s="15">
        <f t="shared" si="24"/>
        <v>0</v>
      </c>
      <c r="H407" s="15">
        <f t="shared" si="25"/>
        <v>0</v>
      </c>
      <c r="I407" s="15">
        <f t="shared" si="26"/>
        <v>0</v>
      </c>
      <c r="J407" s="67">
        <f t="shared" si="27"/>
        <v>0</v>
      </c>
      <c r="K407" s="357"/>
    </row>
    <row r="408" spans="1:11" ht="24.75">
      <c r="A408" s="315" t="s">
        <v>841</v>
      </c>
      <c r="B408" s="316" t="s">
        <v>692</v>
      </c>
      <c r="C408" s="320" t="s">
        <v>18</v>
      </c>
      <c r="D408" s="325">
        <v>58</v>
      </c>
      <c r="E408" s="131">
        <v>0</v>
      </c>
      <c r="F408" s="131">
        <v>0</v>
      </c>
      <c r="G408" s="15">
        <f t="shared" si="24"/>
        <v>0</v>
      </c>
      <c r="H408" s="15">
        <f t="shared" si="25"/>
        <v>0</v>
      </c>
      <c r="I408" s="15">
        <f t="shared" si="26"/>
        <v>0</v>
      </c>
      <c r="J408" s="67">
        <f t="shared" si="27"/>
        <v>0</v>
      </c>
      <c r="K408" s="357"/>
    </row>
    <row r="409" spans="1:11" ht="12.75">
      <c r="A409" s="315" t="s">
        <v>842</v>
      </c>
      <c r="B409" s="316" t="s">
        <v>843</v>
      </c>
      <c r="C409" s="320" t="s">
        <v>15</v>
      </c>
      <c r="D409" s="325">
        <v>1</v>
      </c>
      <c r="E409" s="131">
        <v>0</v>
      </c>
      <c r="F409" s="131">
        <v>0</v>
      </c>
      <c r="G409" s="15">
        <f t="shared" si="24"/>
        <v>0</v>
      </c>
      <c r="H409" s="15">
        <f t="shared" si="25"/>
        <v>0</v>
      </c>
      <c r="I409" s="15">
        <f t="shared" si="26"/>
        <v>0</v>
      </c>
      <c r="J409" s="67">
        <f t="shared" si="27"/>
        <v>0</v>
      </c>
      <c r="K409" s="357"/>
    </row>
    <row r="410" spans="1:11" ht="12.75">
      <c r="A410" s="315" t="s">
        <v>844</v>
      </c>
      <c r="B410" s="316" t="s">
        <v>845</v>
      </c>
      <c r="C410" s="320" t="s">
        <v>18</v>
      </c>
      <c r="D410" s="325">
        <v>6</v>
      </c>
      <c r="E410" s="131">
        <v>0</v>
      </c>
      <c r="F410" s="131">
        <v>0</v>
      </c>
      <c r="G410" s="15">
        <f t="shared" si="24"/>
        <v>0</v>
      </c>
      <c r="H410" s="15">
        <f t="shared" si="25"/>
        <v>0</v>
      </c>
      <c r="I410" s="15">
        <f t="shared" si="26"/>
        <v>0</v>
      </c>
      <c r="J410" s="67">
        <f t="shared" si="27"/>
        <v>0</v>
      </c>
      <c r="K410" s="357"/>
    </row>
    <row r="411" spans="1:11" ht="16.5">
      <c r="A411" s="315" t="s">
        <v>846</v>
      </c>
      <c r="B411" s="316" t="s">
        <v>847</v>
      </c>
      <c r="C411" s="320" t="s">
        <v>15</v>
      </c>
      <c r="D411" s="325">
        <v>2</v>
      </c>
      <c r="E411" s="131">
        <v>0</v>
      </c>
      <c r="F411" s="131">
        <v>0</v>
      </c>
      <c r="G411" s="15">
        <f t="shared" si="24"/>
        <v>0</v>
      </c>
      <c r="H411" s="15">
        <f t="shared" si="25"/>
        <v>0</v>
      </c>
      <c r="I411" s="15">
        <f t="shared" si="26"/>
        <v>0</v>
      </c>
      <c r="J411" s="67">
        <f t="shared" si="27"/>
        <v>0</v>
      </c>
      <c r="K411" s="357" t="s">
        <v>1501</v>
      </c>
    </row>
    <row r="412" spans="1:11" ht="12.75">
      <c r="A412" s="315" t="s">
        <v>848</v>
      </c>
      <c r="B412" s="316" t="s">
        <v>849</v>
      </c>
      <c r="C412" s="320" t="s">
        <v>15</v>
      </c>
      <c r="D412" s="325">
        <v>1</v>
      </c>
      <c r="E412" s="131">
        <v>0</v>
      </c>
      <c r="F412" s="131">
        <v>0</v>
      </c>
      <c r="G412" s="15">
        <f t="shared" si="24"/>
        <v>0</v>
      </c>
      <c r="H412" s="15">
        <f t="shared" si="25"/>
        <v>0</v>
      </c>
      <c r="I412" s="15">
        <f t="shared" si="26"/>
        <v>0</v>
      </c>
      <c r="J412" s="67">
        <f t="shared" si="27"/>
        <v>0</v>
      </c>
      <c r="K412" s="357"/>
    </row>
    <row r="413" spans="1:11" ht="16.5">
      <c r="A413" s="315" t="s">
        <v>850</v>
      </c>
      <c r="B413" s="316" t="s">
        <v>851</v>
      </c>
      <c r="C413" s="320" t="s">
        <v>15</v>
      </c>
      <c r="D413" s="325">
        <v>6</v>
      </c>
      <c r="E413" s="131">
        <v>0</v>
      </c>
      <c r="F413" s="131">
        <v>0</v>
      </c>
      <c r="G413" s="15">
        <f t="shared" si="24"/>
        <v>0</v>
      </c>
      <c r="H413" s="15">
        <f t="shared" si="25"/>
        <v>0</v>
      </c>
      <c r="I413" s="15">
        <f t="shared" si="26"/>
        <v>0</v>
      </c>
      <c r="J413" s="67">
        <f t="shared" si="27"/>
        <v>0</v>
      </c>
      <c r="K413" s="357"/>
    </row>
    <row r="414" spans="1:11" ht="16.5">
      <c r="A414" s="315" t="s">
        <v>852</v>
      </c>
      <c r="B414" s="316" t="s">
        <v>853</v>
      </c>
      <c r="C414" s="320" t="s">
        <v>854</v>
      </c>
      <c r="D414" s="325">
        <v>32.11</v>
      </c>
      <c r="E414" s="131">
        <v>0</v>
      </c>
      <c r="F414" s="131">
        <v>0</v>
      </c>
      <c r="G414" s="15">
        <f t="shared" si="24"/>
        <v>0</v>
      </c>
      <c r="H414" s="15">
        <f t="shared" si="25"/>
        <v>0</v>
      </c>
      <c r="I414" s="15">
        <f t="shared" si="26"/>
        <v>0</v>
      </c>
      <c r="J414" s="67">
        <f t="shared" si="27"/>
        <v>0</v>
      </c>
      <c r="K414" s="357"/>
    </row>
    <row r="415" spans="1:11" ht="16.5">
      <c r="A415" s="315" t="s">
        <v>855</v>
      </c>
      <c r="B415" s="316" t="s">
        <v>856</v>
      </c>
      <c r="C415" s="320" t="s">
        <v>15</v>
      </c>
      <c r="D415" s="325">
        <v>6</v>
      </c>
      <c r="E415" s="131">
        <v>0</v>
      </c>
      <c r="F415" s="131">
        <v>0</v>
      </c>
      <c r="G415" s="15">
        <f t="shared" si="24"/>
        <v>0</v>
      </c>
      <c r="H415" s="15">
        <f t="shared" si="25"/>
        <v>0</v>
      </c>
      <c r="I415" s="15">
        <f t="shared" si="26"/>
        <v>0</v>
      </c>
      <c r="J415" s="67">
        <f t="shared" si="27"/>
        <v>0</v>
      </c>
      <c r="K415" s="357"/>
    </row>
    <row r="416" spans="1:11" ht="12.75">
      <c r="A416" s="315" t="s">
        <v>857</v>
      </c>
      <c r="B416" s="316" t="s">
        <v>858</v>
      </c>
      <c r="C416" s="320" t="s">
        <v>15</v>
      </c>
      <c r="D416" s="325">
        <v>6</v>
      </c>
      <c r="E416" s="131">
        <v>0</v>
      </c>
      <c r="F416" s="131">
        <v>0</v>
      </c>
      <c r="G416" s="15">
        <f t="shared" si="24"/>
        <v>0</v>
      </c>
      <c r="H416" s="15">
        <f t="shared" si="25"/>
        <v>0</v>
      </c>
      <c r="I416" s="15">
        <f t="shared" si="26"/>
        <v>0</v>
      </c>
      <c r="J416" s="67">
        <f t="shared" si="27"/>
        <v>0</v>
      </c>
      <c r="K416" s="357"/>
    </row>
    <row r="417" spans="1:11" ht="16.5">
      <c r="A417" s="315" t="s">
        <v>859</v>
      </c>
      <c r="B417" s="316" t="s">
        <v>860</v>
      </c>
      <c r="C417" s="320" t="s">
        <v>15</v>
      </c>
      <c r="D417" s="325">
        <v>1</v>
      </c>
      <c r="E417" s="131">
        <v>0</v>
      </c>
      <c r="F417" s="131">
        <v>0</v>
      </c>
      <c r="G417" s="15">
        <f t="shared" si="24"/>
        <v>0</v>
      </c>
      <c r="H417" s="15">
        <f t="shared" si="25"/>
        <v>0</v>
      </c>
      <c r="I417" s="15">
        <f t="shared" si="26"/>
        <v>0</v>
      </c>
      <c r="J417" s="67">
        <f t="shared" si="27"/>
        <v>0</v>
      </c>
      <c r="K417" s="357"/>
    </row>
    <row r="418" spans="1:11" ht="16.5">
      <c r="A418" s="315" t="s">
        <v>861</v>
      </c>
      <c r="B418" s="316" t="s">
        <v>862</v>
      </c>
      <c r="C418" s="320" t="s">
        <v>15</v>
      </c>
      <c r="D418" s="325">
        <v>2</v>
      </c>
      <c r="E418" s="131">
        <v>0</v>
      </c>
      <c r="F418" s="131">
        <v>0</v>
      </c>
      <c r="G418" s="15">
        <f t="shared" si="24"/>
        <v>0</v>
      </c>
      <c r="H418" s="15">
        <f t="shared" si="25"/>
        <v>0</v>
      </c>
      <c r="I418" s="15">
        <f t="shared" si="26"/>
        <v>0</v>
      </c>
      <c r="J418" s="67">
        <f t="shared" si="27"/>
        <v>0</v>
      </c>
      <c r="K418" s="357"/>
    </row>
    <row r="419" spans="1:11" ht="16.5">
      <c r="A419" s="315" t="s">
        <v>863</v>
      </c>
      <c r="B419" s="316" t="s">
        <v>864</v>
      </c>
      <c r="C419" s="320" t="s">
        <v>15</v>
      </c>
      <c r="D419" s="325">
        <v>1</v>
      </c>
      <c r="E419" s="131">
        <v>0</v>
      </c>
      <c r="F419" s="131">
        <v>0</v>
      </c>
      <c r="G419" s="15">
        <f t="shared" si="24"/>
        <v>0</v>
      </c>
      <c r="H419" s="15">
        <f t="shared" si="25"/>
        <v>0</v>
      </c>
      <c r="I419" s="15">
        <f t="shared" si="26"/>
        <v>0</v>
      </c>
      <c r="J419" s="67">
        <f t="shared" si="27"/>
        <v>0</v>
      </c>
      <c r="K419" s="357"/>
    </row>
    <row r="420" spans="1:11" ht="16.5">
      <c r="A420" s="315" t="s">
        <v>865</v>
      </c>
      <c r="B420" s="316" t="s">
        <v>866</v>
      </c>
      <c r="C420" s="320" t="s">
        <v>15</v>
      </c>
      <c r="D420" s="325">
        <v>1</v>
      </c>
      <c r="E420" s="131">
        <v>0</v>
      </c>
      <c r="F420" s="131">
        <v>0</v>
      </c>
      <c r="G420" s="15">
        <f t="shared" si="24"/>
        <v>0</v>
      </c>
      <c r="H420" s="15">
        <f t="shared" si="25"/>
        <v>0</v>
      </c>
      <c r="I420" s="15">
        <f t="shared" si="26"/>
        <v>0</v>
      </c>
      <c r="J420" s="67">
        <f t="shared" si="27"/>
        <v>0</v>
      </c>
      <c r="K420" s="357"/>
    </row>
    <row r="421" spans="1:11" ht="16.5">
      <c r="A421" s="315" t="s">
        <v>867</v>
      </c>
      <c r="B421" s="316" t="s">
        <v>868</v>
      </c>
      <c r="C421" s="320" t="s">
        <v>19</v>
      </c>
      <c r="D421" s="325">
        <v>3</v>
      </c>
      <c r="E421" s="131">
        <v>0</v>
      </c>
      <c r="F421" s="131">
        <v>0</v>
      </c>
      <c r="G421" s="15">
        <f t="shared" si="24"/>
        <v>0</v>
      </c>
      <c r="H421" s="15">
        <f t="shared" si="25"/>
        <v>0</v>
      </c>
      <c r="I421" s="15">
        <f t="shared" si="26"/>
        <v>0</v>
      </c>
      <c r="J421" s="67">
        <f t="shared" si="27"/>
        <v>0</v>
      </c>
      <c r="K421" s="357" t="s">
        <v>1502</v>
      </c>
    </row>
    <row r="422" spans="1:11" ht="16.5">
      <c r="A422" s="315" t="s">
        <v>869</v>
      </c>
      <c r="B422" s="316" t="s">
        <v>870</v>
      </c>
      <c r="C422" s="320" t="s">
        <v>15</v>
      </c>
      <c r="D422" s="325">
        <v>6</v>
      </c>
      <c r="E422" s="131">
        <v>0</v>
      </c>
      <c r="F422" s="131">
        <v>0</v>
      </c>
      <c r="G422" s="15">
        <f t="shared" si="24"/>
        <v>0</v>
      </c>
      <c r="H422" s="15">
        <f t="shared" si="25"/>
        <v>0</v>
      </c>
      <c r="I422" s="15">
        <f t="shared" si="26"/>
        <v>0</v>
      </c>
      <c r="J422" s="67">
        <f t="shared" si="27"/>
        <v>0</v>
      </c>
      <c r="K422" s="357"/>
    </row>
    <row r="423" spans="1:11" ht="16.5">
      <c r="A423" s="315" t="s">
        <v>871</v>
      </c>
      <c r="B423" s="316" t="s">
        <v>872</v>
      </c>
      <c r="C423" s="320" t="s">
        <v>15</v>
      </c>
      <c r="D423" s="325">
        <v>2</v>
      </c>
      <c r="E423" s="131">
        <v>0</v>
      </c>
      <c r="F423" s="131">
        <v>0</v>
      </c>
      <c r="G423" s="15">
        <f t="shared" si="24"/>
        <v>0</v>
      </c>
      <c r="H423" s="15">
        <f t="shared" si="25"/>
        <v>0</v>
      </c>
      <c r="I423" s="15">
        <f t="shared" si="26"/>
        <v>0</v>
      </c>
      <c r="J423" s="67">
        <f t="shared" si="27"/>
        <v>0</v>
      </c>
      <c r="K423" s="357"/>
    </row>
    <row r="424" spans="1:11" ht="16.5">
      <c r="A424" s="315" t="s">
        <v>873</v>
      </c>
      <c r="B424" s="316" t="s">
        <v>874</v>
      </c>
      <c r="C424" s="320" t="s">
        <v>15</v>
      </c>
      <c r="D424" s="325">
        <v>5</v>
      </c>
      <c r="E424" s="131">
        <v>0</v>
      </c>
      <c r="F424" s="131">
        <v>0</v>
      </c>
      <c r="G424" s="15">
        <f t="shared" si="24"/>
        <v>0</v>
      </c>
      <c r="H424" s="15">
        <f t="shared" si="25"/>
        <v>0</v>
      </c>
      <c r="I424" s="15">
        <f t="shared" si="26"/>
        <v>0</v>
      </c>
      <c r="J424" s="67">
        <f t="shared" si="27"/>
        <v>0</v>
      </c>
      <c r="K424" s="357"/>
    </row>
    <row r="425" spans="1:11" ht="16.5">
      <c r="A425" s="315" t="s">
        <v>875</v>
      </c>
      <c r="B425" s="316" t="s">
        <v>876</v>
      </c>
      <c r="C425" s="320" t="s">
        <v>15</v>
      </c>
      <c r="D425" s="325">
        <v>5</v>
      </c>
      <c r="E425" s="131">
        <v>0</v>
      </c>
      <c r="F425" s="131">
        <v>0</v>
      </c>
      <c r="G425" s="15">
        <f t="shared" si="24"/>
        <v>0</v>
      </c>
      <c r="H425" s="15">
        <f t="shared" si="25"/>
        <v>0</v>
      </c>
      <c r="I425" s="15">
        <f t="shared" si="26"/>
        <v>0</v>
      </c>
      <c r="J425" s="67">
        <f t="shared" si="27"/>
        <v>0</v>
      </c>
      <c r="K425" s="357"/>
    </row>
    <row r="426" spans="1:11" ht="16.5">
      <c r="A426" s="315" t="s">
        <v>877</v>
      </c>
      <c r="B426" s="316" t="s">
        <v>878</v>
      </c>
      <c r="C426" s="320" t="s">
        <v>15</v>
      </c>
      <c r="D426" s="325">
        <v>5</v>
      </c>
      <c r="E426" s="131">
        <v>0</v>
      </c>
      <c r="F426" s="131">
        <v>0</v>
      </c>
      <c r="G426" s="15">
        <f t="shared" si="24"/>
        <v>0</v>
      </c>
      <c r="H426" s="15">
        <f t="shared" si="25"/>
        <v>0</v>
      </c>
      <c r="I426" s="15">
        <f t="shared" si="26"/>
        <v>0</v>
      </c>
      <c r="J426" s="67">
        <f t="shared" si="27"/>
        <v>0</v>
      </c>
      <c r="K426" s="357"/>
    </row>
    <row r="427" spans="1:11" ht="16.5">
      <c r="A427" s="315" t="s">
        <v>879</v>
      </c>
      <c r="B427" s="316" t="s">
        <v>880</v>
      </c>
      <c r="C427" s="320" t="s">
        <v>15</v>
      </c>
      <c r="D427" s="325">
        <v>4</v>
      </c>
      <c r="E427" s="131">
        <v>0</v>
      </c>
      <c r="F427" s="131">
        <v>0</v>
      </c>
      <c r="G427" s="15">
        <f t="shared" si="24"/>
        <v>0</v>
      </c>
      <c r="H427" s="15">
        <f t="shared" si="25"/>
        <v>0</v>
      </c>
      <c r="I427" s="15">
        <f t="shared" si="26"/>
        <v>0</v>
      </c>
      <c r="J427" s="67">
        <f t="shared" si="27"/>
        <v>0</v>
      </c>
      <c r="K427" s="357"/>
    </row>
    <row r="428" spans="1:11" ht="16.5">
      <c r="A428" s="315" t="s">
        <v>881</v>
      </c>
      <c r="B428" s="316" t="s">
        <v>882</v>
      </c>
      <c r="C428" s="320" t="s">
        <v>18</v>
      </c>
      <c r="D428" s="325">
        <v>5</v>
      </c>
      <c r="E428" s="131">
        <v>0</v>
      </c>
      <c r="F428" s="131">
        <v>0</v>
      </c>
      <c r="G428" s="15">
        <f t="shared" si="24"/>
        <v>0</v>
      </c>
      <c r="H428" s="15">
        <f t="shared" si="25"/>
        <v>0</v>
      </c>
      <c r="I428" s="15">
        <f t="shared" si="26"/>
        <v>0</v>
      </c>
      <c r="J428" s="67">
        <f t="shared" si="27"/>
        <v>0</v>
      </c>
      <c r="K428" s="357"/>
    </row>
    <row r="429" spans="1:11" ht="16.5">
      <c r="A429" s="315" t="s">
        <v>883</v>
      </c>
      <c r="B429" s="316" t="s">
        <v>884</v>
      </c>
      <c r="C429" s="320" t="s">
        <v>18</v>
      </c>
      <c r="D429" s="325">
        <v>28</v>
      </c>
      <c r="E429" s="131">
        <v>0</v>
      </c>
      <c r="F429" s="131">
        <v>0</v>
      </c>
      <c r="G429" s="15">
        <f t="shared" si="24"/>
        <v>0</v>
      </c>
      <c r="H429" s="15">
        <f t="shared" si="25"/>
        <v>0</v>
      </c>
      <c r="I429" s="15">
        <f t="shared" si="26"/>
        <v>0</v>
      </c>
      <c r="J429" s="67">
        <f t="shared" si="27"/>
        <v>0</v>
      </c>
      <c r="K429" s="357"/>
    </row>
    <row r="430" spans="1:11" ht="16.5">
      <c r="A430" s="315" t="s">
        <v>885</v>
      </c>
      <c r="B430" s="316" t="s">
        <v>886</v>
      </c>
      <c r="C430" s="320" t="s">
        <v>18</v>
      </c>
      <c r="D430" s="325">
        <v>40</v>
      </c>
      <c r="E430" s="131">
        <v>0</v>
      </c>
      <c r="F430" s="131">
        <v>0</v>
      </c>
      <c r="G430" s="15">
        <f t="shared" si="24"/>
        <v>0</v>
      </c>
      <c r="H430" s="15">
        <f t="shared" si="25"/>
        <v>0</v>
      </c>
      <c r="I430" s="15">
        <f t="shared" si="26"/>
        <v>0</v>
      </c>
      <c r="J430" s="67">
        <f t="shared" si="27"/>
        <v>0</v>
      </c>
      <c r="K430" s="357"/>
    </row>
    <row r="431" spans="1:11" ht="16.5">
      <c r="A431" s="315" t="s">
        <v>887</v>
      </c>
      <c r="B431" s="316" t="s">
        <v>888</v>
      </c>
      <c r="C431" s="320" t="s">
        <v>18</v>
      </c>
      <c r="D431" s="325">
        <v>25</v>
      </c>
      <c r="E431" s="131">
        <v>0</v>
      </c>
      <c r="F431" s="131">
        <v>0</v>
      </c>
      <c r="G431" s="15">
        <f t="shared" si="24"/>
        <v>0</v>
      </c>
      <c r="H431" s="15">
        <f t="shared" si="25"/>
        <v>0</v>
      </c>
      <c r="I431" s="15">
        <f t="shared" si="26"/>
        <v>0</v>
      </c>
      <c r="J431" s="67">
        <f t="shared" si="27"/>
        <v>0</v>
      </c>
      <c r="K431" s="357"/>
    </row>
    <row r="432" spans="1:11" s="84" customFormat="1" ht="8.25">
      <c r="A432" s="232" t="s">
        <v>889</v>
      </c>
      <c r="B432" s="130" t="s">
        <v>890</v>
      </c>
      <c r="C432" s="228"/>
      <c r="D432" s="229"/>
      <c r="E432" s="229"/>
      <c r="F432" s="229"/>
      <c r="G432" s="230"/>
      <c r="H432" s="230"/>
      <c r="I432" s="230"/>
      <c r="J432" s="231"/>
      <c r="K432" s="356"/>
    </row>
    <row r="433" spans="1:11" ht="16.5">
      <c r="A433" s="315" t="s">
        <v>891</v>
      </c>
      <c r="B433" s="316" t="s">
        <v>892</v>
      </c>
      <c r="C433" s="335" t="s">
        <v>15</v>
      </c>
      <c r="D433" s="329">
        <v>24</v>
      </c>
      <c r="E433" s="131">
        <v>0</v>
      </c>
      <c r="F433" s="131">
        <v>0</v>
      </c>
      <c r="G433" s="15">
        <f t="shared" si="24"/>
        <v>0</v>
      </c>
      <c r="H433" s="15">
        <f t="shared" si="25"/>
        <v>0</v>
      </c>
      <c r="I433" s="15">
        <f t="shared" si="26"/>
        <v>0</v>
      </c>
      <c r="J433" s="67">
        <f t="shared" si="27"/>
        <v>0</v>
      </c>
      <c r="K433" s="357" t="s">
        <v>1503</v>
      </c>
    </row>
    <row r="434" spans="1:11" ht="12.75">
      <c r="A434" s="315" t="s">
        <v>893</v>
      </c>
      <c r="B434" s="316" t="s">
        <v>894</v>
      </c>
      <c r="C434" s="335" t="s">
        <v>15</v>
      </c>
      <c r="D434" s="329">
        <v>1</v>
      </c>
      <c r="E434" s="131">
        <v>0</v>
      </c>
      <c r="F434" s="131">
        <v>0</v>
      </c>
      <c r="G434" s="15">
        <f t="shared" si="24"/>
        <v>0</v>
      </c>
      <c r="H434" s="15">
        <f t="shared" si="25"/>
        <v>0</v>
      </c>
      <c r="I434" s="15">
        <f t="shared" si="26"/>
        <v>0</v>
      </c>
      <c r="J434" s="67">
        <f t="shared" si="27"/>
        <v>0</v>
      </c>
      <c r="K434" s="357" t="s">
        <v>1504</v>
      </c>
    </row>
    <row r="435" spans="1:11" ht="12.75">
      <c r="A435" s="315" t="s">
        <v>895</v>
      </c>
      <c r="B435" s="316" t="s">
        <v>896</v>
      </c>
      <c r="C435" s="335" t="s">
        <v>15</v>
      </c>
      <c r="D435" s="329">
        <v>1</v>
      </c>
      <c r="E435" s="131">
        <v>0</v>
      </c>
      <c r="F435" s="131">
        <v>0</v>
      </c>
      <c r="G435" s="15">
        <f t="shared" si="24"/>
        <v>0</v>
      </c>
      <c r="H435" s="15">
        <f t="shared" si="25"/>
        <v>0</v>
      </c>
      <c r="I435" s="15">
        <f t="shared" si="26"/>
        <v>0</v>
      </c>
      <c r="J435" s="67">
        <f t="shared" si="27"/>
        <v>0</v>
      </c>
      <c r="K435" s="357" t="s">
        <v>1505</v>
      </c>
    </row>
    <row r="436" spans="1:11" ht="12.75">
      <c r="A436" s="315" t="s">
        <v>897</v>
      </c>
      <c r="B436" s="316" t="s">
        <v>898</v>
      </c>
      <c r="C436" s="335" t="s">
        <v>15</v>
      </c>
      <c r="D436" s="329">
        <v>4</v>
      </c>
      <c r="E436" s="131">
        <v>0</v>
      </c>
      <c r="F436" s="131">
        <v>0</v>
      </c>
      <c r="G436" s="15">
        <f t="shared" si="24"/>
        <v>0</v>
      </c>
      <c r="H436" s="15">
        <f t="shared" si="25"/>
        <v>0</v>
      </c>
      <c r="I436" s="15">
        <f t="shared" si="26"/>
        <v>0</v>
      </c>
      <c r="J436" s="67">
        <f t="shared" si="27"/>
        <v>0</v>
      </c>
      <c r="K436" s="357" t="s">
        <v>1506</v>
      </c>
    </row>
    <row r="437" spans="1:11" ht="12.75">
      <c r="A437" s="315" t="s">
        <v>899</v>
      </c>
      <c r="B437" s="316" t="s">
        <v>900</v>
      </c>
      <c r="C437" s="335" t="s">
        <v>15</v>
      </c>
      <c r="D437" s="329">
        <v>5</v>
      </c>
      <c r="E437" s="131">
        <v>0</v>
      </c>
      <c r="F437" s="131">
        <v>0</v>
      </c>
      <c r="G437" s="15">
        <f t="shared" si="24"/>
        <v>0</v>
      </c>
      <c r="H437" s="15">
        <f t="shared" si="25"/>
        <v>0</v>
      </c>
      <c r="I437" s="15">
        <f t="shared" si="26"/>
        <v>0</v>
      </c>
      <c r="J437" s="67">
        <f t="shared" si="27"/>
        <v>0</v>
      </c>
      <c r="K437" s="357" t="s">
        <v>1507</v>
      </c>
    </row>
    <row r="438" spans="1:11" ht="16.5">
      <c r="A438" s="315" t="s">
        <v>901</v>
      </c>
      <c r="B438" s="316" t="s">
        <v>902</v>
      </c>
      <c r="C438" s="335" t="s">
        <v>18</v>
      </c>
      <c r="D438" s="329">
        <v>250</v>
      </c>
      <c r="E438" s="131">
        <v>0</v>
      </c>
      <c r="F438" s="131">
        <v>0</v>
      </c>
      <c r="G438" s="15">
        <f t="shared" si="24"/>
        <v>0</v>
      </c>
      <c r="H438" s="15">
        <f t="shared" si="25"/>
        <v>0</v>
      </c>
      <c r="I438" s="15">
        <f t="shared" si="26"/>
        <v>0</v>
      </c>
      <c r="J438" s="67">
        <f t="shared" si="27"/>
        <v>0</v>
      </c>
      <c r="K438" s="357" t="s">
        <v>1507</v>
      </c>
    </row>
    <row r="439" spans="1:11" ht="16.5">
      <c r="A439" s="315" t="s">
        <v>903</v>
      </c>
      <c r="B439" s="316" t="s">
        <v>904</v>
      </c>
      <c r="C439" s="335" t="s">
        <v>18</v>
      </c>
      <c r="D439" s="329">
        <v>250</v>
      </c>
      <c r="E439" s="131">
        <v>0</v>
      </c>
      <c r="F439" s="131">
        <v>0</v>
      </c>
      <c r="G439" s="15">
        <f t="shared" si="24"/>
        <v>0</v>
      </c>
      <c r="H439" s="15">
        <f t="shared" si="25"/>
        <v>0</v>
      </c>
      <c r="I439" s="15">
        <f t="shared" si="26"/>
        <v>0</v>
      </c>
      <c r="J439" s="67">
        <f t="shared" si="27"/>
        <v>0</v>
      </c>
      <c r="K439" s="357" t="s">
        <v>1507</v>
      </c>
    </row>
    <row r="440" spans="1:11" ht="12.75">
      <c r="A440" s="315" t="s">
        <v>905</v>
      </c>
      <c r="B440" s="316" t="s">
        <v>906</v>
      </c>
      <c r="C440" s="335" t="s">
        <v>15</v>
      </c>
      <c r="D440" s="329">
        <v>1</v>
      </c>
      <c r="E440" s="131">
        <v>0</v>
      </c>
      <c r="F440" s="131">
        <v>0</v>
      </c>
      <c r="G440" s="15">
        <f t="shared" si="24"/>
        <v>0</v>
      </c>
      <c r="H440" s="15">
        <f t="shared" si="25"/>
        <v>0</v>
      </c>
      <c r="I440" s="15">
        <f t="shared" si="26"/>
        <v>0</v>
      </c>
      <c r="J440" s="67">
        <f t="shared" si="27"/>
        <v>0</v>
      </c>
      <c r="K440" s="357" t="s">
        <v>1507</v>
      </c>
    </row>
    <row r="441" spans="1:11" ht="12.75">
      <c r="A441" s="315" t="s">
        <v>907</v>
      </c>
      <c r="B441" s="316" t="s">
        <v>908</v>
      </c>
      <c r="C441" s="335" t="s">
        <v>15</v>
      </c>
      <c r="D441" s="329">
        <v>6</v>
      </c>
      <c r="E441" s="131">
        <v>0</v>
      </c>
      <c r="F441" s="131">
        <v>0</v>
      </c>
      <c r="G441" s="15">
        <f t="shared" si="24"/>
        <v>0</v>
      </c>
      <c r="H441" s="15">
        <f t="shared" si="25"/>
        <v>0</v>
      </c>
      <c r="I441" s="15">
        <f t="shared" si="26"/>
        <v>0</v>
      </c>
      <c r="J441" s="67">
        <f t="shared" si="27"/>
        <v>0</v>
      </c>
      <c r="K441" s="357" t="s">
        <v>1508</v>
      </c>
    </row>
    <row r="442" spans="1:11" ht="12.75">
      <c r="A442" s="315" t="s">
        <v>909</v>
      </c>
      <c r="B442" s="316" t="s">
        <v>910</v>
      </c>
      <c r="C442" s="335" t="s">
        <v>15</v>
      </c>
      <c r="D442" s="329">
        <v>12</v>
      </c>
      <c r="E442" s="131">
        <v>0</v>
      </c>
      <c r="F442" s="131">
        <v>0</v>
      </c>
      <c r="G442" s="15">
        <f t="shared" si="24"/>
        <v>0</v>
      </c>
      <c r="H442" s="15">
        <f t="shared" si="25"/>
        <v>0</v>
      </c>
      <c r="I442" s="15">
        <f t="shared" si="26"/>
        <v>0</v>
      </c>
      <c r="J442" s="67">
        <f t="shared" si="27"/>
        <v>0</v>
      </c>
      <c r="K442" s="357" t="s">
        <v>1509</v>
      </c>
    </row>
    <row r="443" spans="1:11" ht="16.5">
      <c r="A443" s="315" t="s">
        <v>911</v>
      </c>
      <c r="B443" s="316" t="s">
        <v>912</v>
      </c>
      <c r="C443" s="335" t="s">
        <v>15</v>
      </c>
      <c r="D443" s="329">
        <v>24</v>
      </c>
      <c r="E443" s="131">
        <v>0</v>
      </c>
      <c r="F443" s="131">
        <v>0</v>
      </c>
      <c r="G443" s="15">
        <f t="shared" si="24"/>
        <v>0</v>
      </c>
      <c r="H443" s="15">
        <f t="shared" si="25"/>
        <v>0</v>
      </c>
      <c r="I443" s="15">
        <f t="shared" si="26"/>
        <v>0</v>
      </c>
      <c r="J443" s="67">
        <f t="shared" si="27"/>
        <v>0</v>
      </c>
      <c r="K443" s="357" t="s">
        <v>1510</v>
      </c>
    </row>
    <row r="444" spans="1:11" ht="12.75">
      <c r="A444" s="315" t="s">
        <v>913</v>
      </c>
      <c r="B444" s="316" t="s">
        <v>914</v>
      </c>
      <c r="C444" s="335" t="s">
        <v>15</v>
      </c>
      <c r="D444" s="329">
        <v>18</v>
      </c>
      <c r="E444" s="131">
        <v>0</v>
      </c>
      <c r="F444" s="131">
        <v>0</v>
      </c>
      <c r="G444" s="15">
        <f t="shared" si="24"/>
        <v>0</v>
      </c>
      <c r="H444" s="15">
        <f t="shared" si="25"/>
        <v>0</v>
      </c>
      <c r="I444" s="15">
        <f t="shared" si="26"/>
        <v>0</v>
      </c>
      <c r="J444" s="67">
        <f t="shared" si="27"/>
        <v>0</v>
      </c>
      <c r="K444" s="357" t="s">
        <v>1511</v>
      </c>
    </row>
    <row r="445" spans="1:11" ht="16.5">
      <c r="A445" s="315" t="s">
        <v>915</v>
      </c>
      <c r="B445" s="316" t="s">
        <v>916</v>
      </c>
      <c r="C445" s="335" t="s">
        <v>15</v>
      </c>
      <c r="D445" s="329">
        <v>36</v>
      </c>
      <c r="E445" s="131">
        <v>0</v>
      </c>
      <c r="F445" s="131">
        <v>0</v>
      </c>
      <c r="G445" s="15">
        <f t="shared" si="24"/>
        <v>0</v>
      </c>
      <c r="H445" s="15">
        <f t="shared" si="25"/>
        <v>0</v>
      </c>
      <c r="I445" s="15">
        <f t="shared" si="26"/>
        <v>0</v>
      </c>
      <c r="J445" s="67">
        <f t="shared" si="27"/>
        <v>0</v>
      </c>
      <c r="K445" s="357" t="s">
        <v>1512</v>
      </c>
    </row>
    <row r="446" spans="1:11" ht="16.5">
      <c r="A446" s="315" t="s">
        <v>917</v>
      </c>
      <c r="B446" s="316" t="s">
        <v>918</v>
      </c>
      <c r="C446" s="335" t="s">
        <v>15</v>
      </c>
      <c r="D446" s="329">
        <v>66</v>
      </c>
      <c r="E446" s="131">
        <v>0</v>
      </c>
      <c r="F446" s="131">
        <v>0</v>
      </c>
      <c r="G446" s="15">
        <f t="shared" si="24"/>
        <v>0</v>
      </c>
      <c r="H446" s="15">
        <f t="shared" si="25"/>
        <v>0</v>
      </c>
      <c r="I446" s="15">
        <f t="shared" si="26"/>
        <v>0</v>
      </c>
      <c r="J446" s="67">
        <f t="shared" si="27"/>
        <v>0</v>
      </c>
      <c r="K446" s="357" t="s">
        <v>1513</v>
      </c>
    </row>
    <row r="447" spans="1:11" s="84" customFormat="1" ht="16.5">
      <c r="A447" s="232" t="s">
        <v>919</v>
      </c>
      <c r="B447" s="130" t="s">
        <v>920</v>
      </c>
      <c r="C447" s="228"/>
      <c r="D447" s="229"/>
      <c r="E447" s="229"/>
      <c r="F447" s="229"/>
      <c r="G447" s="230"/>
      <c r="H447" s="230"/>
      <c r="I447" s="230"/>
      <c r="J447" s="231"/>
      <c r="K447" s="356"/>
    </row>
    <row r="448" spans="1:11" ht="33">
      <c r="A448" s="328" t="s">
        <v>921</v>
      </c>
      <c r="B448" s="316" t="s">
        <v>922</v>
      </c>
      <c r="C448" s="320" t="s">
        <v>923</v>
      </c>
      <c r="D448" s="336">
        <v>76</v>
      </c>
      <c r="E448" s="131">
        <v>0</v>
      </c>
      <c r="F448" s="131">
        <v>0</v>
      </c>
      <c r="G448" s="15">
        <f t="shared" si="24"/>
        <v>0</v>
      </c>
      <c r="H448" s="15">
        <f t="shared" si="25"/>
        <v>0</v>
      </c>
      <c r="I448" s="15">
        <f t="shared" si="26"/>
        <v>0</v>
      </c>
      <c r="J448" s="67">
        <f t="shared" si="27"/>
        <v>0</v>
      </c>
      <c r="K448" s="357" t="s">
        <v>1514</v>
      </c>
    </row>
    <row r="449" spans="1:11" ht="16.5">
      <c r="A449" s="328" t="s">
        <v>924</v>
      </c>
      <c r="B449" s="316" t="s">
        <v>925</v>
      </c>
      <c r="C449" s="320" t="s">
        <v>923</v>
      </c>
      <c r="D449" s="336">
        <v>1</v>
      </c>
      <c r="E449" s="131">
        <v>0</v>
      </c>
      <c r="F449" s="131">
        <v>0</v>
      </c>
      <c r="G449" s="15">
        <f t="shared" si="24"/>
        <v>0</v>
      </c>
      <c r="H449" s="15">
        <f t="shared" si="25"/>
        <v>0</v>
      </c>
      <c r="I449" s="15">
        <f t="shared" si="26"/>
        <v>0</v>
      </c>
      <c r="J449" s="67">
        <f t="shared" si="27"/>
        <v>0</v>
      </c>
      <c r="K449" s="357" t="s">
        <v>1515</v>
      </c>
    </row>
    <row r="450" spans="1:11" ht="16.5">
      <c r="A450" s="328" t="s">
        <v>926</v>
      </c>
      <c r="B450" s="316" t="s">
        <v>927</v>
      </c>
      <c r="C450" s="320" t="s">
        <v>923</v>
      </c>
      <c r="D450" s="337">
        <v>1</v>
      </c>
      <c r="E450" s="131">
        <v>0</v>
      </c>
      <c r="F450" s="131">
        <v>0</v>
      </c>
      <c r="G450" s="15">
        <f t="shared" si="24"/>
        <v>0</v>
      </c>
      <c r="H450" s="15">
        <f t="shared" si="25"/>
        <v>0</v>
      </c>
      <c r="I450" s="15">
        <f t="shared" si="26"/>
        <v>0</v>
      </c>
      <c r="J450" s="67">
        <f t="shared" si="27"/>
        <v>0</v>
      </c>
      <c r="K450" s="357"/>
    </row>
    <row r="451" spans="1:11" ht="16.5">
      <c r="A451" s="328" t="s">
        <v>928</v>
      </c>
      <c r="B451" s="316" t="s">
        <v>929</v>
      </c>
      <c r="C451" s="317" t="s">
        <v>18</v>
      </c>
      <c r="D451" s="338">
        <v>132</v>
      </c>
      <c r="E451" s="131">
        <v>0</v>
      </c>
      <c r="F451" s="131">
        <v>0</v>
      </c>
      <c r="G451" s="15">
        <f t="shared" si="24"/>
        <v>0</v>
      </c>
      <c r="H451" s="15">
        <f t="shared" si="25"/>
        <v>0</v>
      </c>
      <c r="I451" s="15">
        <f t="shared" si="26"/>
        <v>0</v>
      </c>
      <c r="J451" s="67">
        <f t="shared" si="27"/>
        <v>0</v>
      </c>
      <c r="K451" s="357" t="s">
        <v>1516</v>
      </c>
    </row>
    <row r="452" spans="1:11" ht="16.5">
      <c r="A452" s="328" t="s">
        <v>930</v>
      </c>
      <c r="B452" s="316" t="s">
        <v>931</v>
      </c>
      <c r="C452" s="317" t="s">
        <v>923</v>
      </c>
      <c r="D452" s="338">
        <v>19</v>
      </c>
      <c r="E452" s="131">
        <v>0</v>
      </c>
      <c r="F452" s="131">
        <v>0</v>
      </c>
      <c r="G452" s="15">
        <f t="shared" si="24"/>
        <v>0</v>
      </c>
      <c r="H452" s="15">
        <f t="shared" si="25"/>
        <v>0</v>
      </c>
      <c r="I452" s="15">
        <f t="shared" si="26"/>
        <v>0</v>
      </c>
      <c r="J452" s="67">
        <f t="shared" si="27"/>
        <v>0</v>
      </c>
      <c r="K452" s="357" t="s">
        <v>1517</v>
      </c>
    </row>
    <row r="453" spans="1:11" ht="24.75">
      <c r="A453" s="328" t="s">
        <v>932</v>
      </c>
      <c r="B453" s="316" t="s">
        <v>933</v>
      </c>
      <c r="C453" s="317" t="s">
        <v>923</v>
      </c>
      <c r="D453" s="338">
        <v>19</v>
      </c>
      <c r="E453" s="131">
        <v>0</v>
      </c>
      <c r="F453" s="131">
        <v>0</v>
      </c>
      <c r="G453" s="15">
        <f t="shared" si="24"/>
        <v>0</v>
      </c>
      <c r="H453" s="15">
        <f t="shared" si="25"/>
        <v>0</v>
      </c>
      <c r="I453" s="15">
        <f t="shared" si="26"/>
        <v>0</v>
      </c>
      <c r="J453" s="67">
        <f t="shared" si="27"/>
        <v>0</v>
      </c>
      <c r="K453" s="357" t="s">
        <v>1518</v>
      </c>
    </row>
    <row r="454" spans="1:11" ht="24.75">
      <c r="A454" s="328" t="s">
        <v>934</v>
      </c>
      <c r="B454" s="316" t="s">
        <v>935</v>
      </c>
      <c r="C454" s="317" t="s">
        <v>923</v>
      </c>
      <c r="D454" s="338">
        <v>3</v>
      </c>
      <c r="E454" s="131">
        <v>0</v>
      </c>
      <c r="F454" s="131">
        <v>0</v>
      </c>
      <c r="G454" s="15">
        <f t="shared" si="24"/>
        <v>0</v>
      </c>
      <c r="H454" s="15">
        <f t="shared" si="25"/>
        <v>0</v>
      </c>
      <c r="I454" s="15">
        <f t="shared" si="26"/>
        <v>0</v>
      </c>
      <c r="J454" s="67">
        <f t="shared" si="27"/>
        <v>0</v>
      </c>
      <c r="K454" s="357" t="s">
        <v>1519</v>
      </c>
    </row>
    <row r="455" spans="1:11" ht="24.75">
      <c r="A455" s="328" t="s">
        <v>936</v>
      </c>
      <c r="B455" s="316" t="s">
        <v>937</v>
      </c>
      <c r="C455" s="317" t="s">
        <v>923</v>
      </c>
      <c r="D455" s="338">
        <v>28</v>
      </c>
      <c r="E455" s="131">
        <v>0</v>
      </c>
      <c r="F455" s="131">
        <v>0</v>
      </c>
      <c r="G455" s="15">
        <f t="shared" si="24"/>
        <v>0</v>
      </c>
      <c r="H455" s="15">
        <f t="shared" si="25"/>
        <v>0</v>
      </c>
      <c r="I455" s="15">
        <f t="shared" si="26"/>
        <v>0</v>
      </c>
      <c r="J455" s="67">
        <f t="shared" si="27"/>
        <v>0</v>
      </c>
      <c r="K455" s="357" t="s">
        <v>1520</v>
      </c>
    </row>
    <row r="456" spans="1:11" ht="24.75">
      <c r="A456" s="328" t="s">
        <v>938</v>
      </c>
      <c r="B456" s="316" t="s">
        <v>939</v>
      </c>
      <c r="C456" s="317" t="s">
        <v>923</v>
      </c>
      <c r="D456" s="338">
        <v>3</v>
      </c>
      <c r="E456" s="131">
        <v>0</v>
      </c>
      <c r="F456" s="131">
        <v>0</v>
      </c>
      <c r="G456" s="15">
        <f t="shared" si="24"/>
        <v>0</v>
      </c>
      <c r="H456" s="15">
        <f t="shared" si="25"/>
        <v>0</v>
      </c>
      <c r="I456" s="15">
        <f t="shared" si="26"/>
        <v>0</v>
      </c>
      <c r="J456" s="67">
        <f t="shared" si="27"/>
        <v>0</v>
      </c>
      <c r="K456" s="357" t="s">
        <v>1521</v>
      </c>
    </row>
    <row r="457" spans="1:11" ht="16.5">
      <c r="A457" s="328" t="s">
        <v>940</v>
      </c>
      <c r="B457" s="316" t="s">
        <v>941</v>
      </c>
      <c r="C457" s="320" t="s">
        <v>923</v>
      </c>
      <c r="D457" s="336">
        <v>100</v>
      </c>
      <c r="E457" s="131">
        <v>0</v>
      </c>
      <c r="F457" s="131">
        <v>0</v>
      </c>
      <c r="G457" s="15">
        <f t="shared" si="24"/>
        <v>0</v>
      </c>
      <c r="H457" s="15">
        <f t="shared" si="25"/>
        <v>0</v>
      </c>
      <c r="I457" s="15">
        <f t="shared" si="26"/>
        <v>0</v>
      </c>
      <c r="J457" s="67">
        <f t="shared" si="27"/>
        <v>0</v>
      </c>
      <c r="K457" s="357"/>
    </row>
    <row r="458" spans="1:11" ht="16.5">
      <c r="A458" s="328" t="s">
        <v>942</v>
      </c>
      <c r="B458" s="316" t="s">
        <v>943</v>
      </c>
      <c r="C458" s="335" t="s">
        <v>923</v>
      </c>
      <c r="D458" s="336">
        <v>20</v>
      </c>
      <c r="E458" s="131">
        <v>0</v>
      </c>
      <c r="F458" s="131">
        <v>0</v>
      </c>
      <c r="G458" s="15">
        <f t="shared" si="24"/>
        <v>0</v>
      </c>
      <c r="H458" s="15">
        <f t="shared" si="25"/>
        <v>0</v>
      </c>
      <c r="I458" s="15">
        <f t="shared" si="26"/>
        <v>0</v>
      </c>
      <c r="J458" s="67">
        <f t="shared" si="27"/>
        <v>0</v>
      </c>
      <c r="K458" s="357" t="s">
        <v>1522</v>
      </c>
    </row>
    <row r="459" spans="1:11" ht="16.5">
      <c r="A459" s="328" t="s">
        <v>944</v>
      </c>
      <c r="B459" s="316" t="s">
        <v>945</v>
      </c>
      <c r="C459" s="317" t="s">
        <v>923</v>
      </c>
      <c r="D459" s="338">
        <v>1</v>
      </c>
      <c r="E459" s="131">
        <v>0</v>
      </c>
      <c r="F459" s="131">
        <v>0</v>
      </c>
      <c r="G459" s="15">
        <f t="shared" si="24"/>
        <v>0</v>
      </c>
      <c r="H459" s="15">
        <f t="shared" si="25"/>
        <v>0</v>
      </c>
      <c r="I459" s="15">
        <f t="shared" si="26"/>
        <v>0</v>
      </c>
      <c r="J459" s="67">
        <f t="shared" si="27"/>
        <v>0</v>
      </c>
      <c r="K459" s="357" t="s">
        <v>1523</v>
      </c>
    </row>
    <row r="460" spans="1:11" ht="24.75">
      <c r="A460" s="328" t="s">
        <v>946</v>
      </c>
      <c r="B460" s="316" t="s">
        <v>947</v>
      </c>
      <c r="C460" s="317" t="s">
        <v>923</v>
      </c>
      <c r="D460" s="339">
        <v>16</v>
      </c>
      <c r="E460" s="131">
        <v>0</v>
      </c>
      <c r="F460" s="131">
        <v>0</v>
      </c>
      <c r="G460" s="15">
        <f t="shared" si="24"/>
        <v>0</v>
      </c>
      <c r="H460" s="15">
        <f t="shared" si="25"/>
        <v>0</v>
      </c>
      <c r="I460" s="15">
        <f t="shared" si="26"/>
        <v>0</v>
      </c>
      <c r="J460" s="67">
        <f t="shared" si="27"/>
        <v>0</v>
      </c>
      <c r="K460" s="357" t="s">
        <v>1524</v>
      </c>
    </row>
    <row r="461" spans="1:11" ht="24.75">
      <c r="A461" s="328" t="s">
        <v>948</v>
      </c>
      <c r="B461" s="316" t="s">
        <v>949</v>
      </c>
      <c r="C461" s="320" t="s">
        <v>18</v>
      </c>
      <c r="D461" s="340">
        <v>131</v>
      </c>
      <c r="E461" s="131">
        <v>0</v>
      </c>
      <c r="F461" s="131">
        <v>0</v>
      </c>
      <c r="G461" s="15">
        <f t="shared" si="24"/>
        <v>0</v>
      </c>
      <c r="H461" s="15">
        <f t="shared" si="25"/>
        <v>0</v>
      </c>
      <c r="I461" s="15">
        <f t="shared" si="26"/>
        <v>0</v>
      </c>
      <c r="J461" s="67">
        <f t="shared" si="27"/>
        <v>0</v>
      </c>
      <c r="K461" s="357" t="s">
        <v>1525</v>
      </c>
    </row>
    <row r="462" spans="1:11" ht="24.75">
      <c r="A462" s="328" t="s">
        <v>950</v>
      </c>
      <c r="B462" s="316" t="s">
        <v>951</v>
      </c>
      <c r="C462" s="317" t="s">
        <v>923</v>
      </c>
      <c r="D462" s="339">
        <v>141</v>
      </c>
      <c r="E462" s="131">
        <v>0</v>
      </c>
      <c r="F462" s="131">
        <v>0</v>
      </c>
      <c r="G462" s="15">
        <f t="shared" si="24"/>
        <v>0</v>
      </c>
      <c r="H462" s="15">
        <f t="shared" si="25"/>
        <v>0</v>
      </c>
      <c r="I462" s="15">
        <f t="shared" si="26"/>
        <v>0</v>
      </c>
      <c r="J462" s="67">
        <f t="shared" si="27"/>
        <v>0</v>
      </c>
      <c r="K462" s="357" t="s">
        <v>1526</v>
      </c>
    </row>
    <row r="463" spans="1:11" ht="24.75">
      <c r="A463" s="328" t="s">
        <v>952</v>
      </c>
      <c r="B463" s="316" t="s">
        <v>953</v>
      </c>
      <c r="C463" s="317" t="s">
        <v>923</v>
      </c>
      <c r="D463" s="339">
        <v>44</v>
      </c>
      <c r="E463" s="131">
        <v>0</v>
      </c>
      <c r="F463" s="131">
        <v>0</v>
      </c>
      <c r="G463" s="15">
        <f aca="true" t="shared" si="28" ref="G463:G525">SUM(E463:F463)</f>
        <v>0</v>
      </c>
      <c r="H463" s="15">
        <f aca="true" t="shared" si="29" ref="H463:H525">TRUNC(D463*E463,2)</f>
        <v>0</v>
      </c>
      <c r="I463" s="15">
        <f aca="true" t="shared" si="30" ref="I463:I525">TRUNC(D463*F463,2)</f>
        <v>0</v>
      </c>
      <c r="J463" s="67">
        <f aca="true" t="shared" si="31" ref="J463:J525">SUM(H463:I463)</f>
        <v>0</v>
      </c>
      <c r="K463" s="357"/>
    </row>
    <row r="464" spans="1:11" ht="24.75">
      <c r="A464" s="328" t="s">
        <v>954</v>
      </c>
      <c r="B464" s="316" t="s">
        <v>955</v>
      </c>
      <c r="C464" s="317" t="s">
        <v>923</v>
      </c>
      <c r="D464" s="339">
        <v>39</v>
      </c>
      <c r="E464" s="131">
        <v>0</v>
      </c>
      <c r="F464" s="131">
        <v>0</v>
      </c>
      <c r="G464" s="15">
        <f t="shared" si="28"/>
        <v>0</v>
      </c>
      <c r="H464" s="15">
        <f t="shared" si="29"/>
        <v>0</v>
      </c>
      <c r="I464" s="15">
        <f t="shared" si="30"/>
        <v>0</v>
      </c>
      <c r="J464" s="67">
        <f t="shared" si="31"/>
        <v>0</v>
      </c>
      <c r="K464" s="357"/>
    </row>
    <row r="465" spans="1:11" ht="16.5">
      <c r="A465" s="328" t="s">
        <v>956</v>
      </c>
      <c r="B465" s="316" t="s">
        <v>957</v>
      </c>
      <c r="C465" s="320" t="s">
        <v>923</v>
      </c>
      <c r="D465" s="336">
        <v>572</v>
      </c>
      <c r="E465" s="131">
        <v>0</v>
      </c>
      <c r="F465" s="131">
        <v>0</v>
      </c>
      <c r="G465" s="15">
        <f t="shared" si="28"/>
        <v>0</v>
      </c>
      <c r="H465" s="15">
        <f t="shared" si="29"/>
        <v>0</v>
      </c>
      <c r="I465" s="15">
        <f t="shared" si="30"/>
        <v>0</v>
      </c>
      <c r="J465" s="67">
        <f t="shared" si="31"/>
        <v>0</v>
      </c>
      <c r="K465" s="357" t="s">
        <v>1527</v>
      </c>
    </row>
    <row r="466" spans="1:11" ht="12.75">
      <c r="A466" s="328" t="s">
        <v>958</v>
      </c>
      <c r="B466" s="316" t="s">
        <v>959</v>
      </c>
      <c r="C466" s="320" t="s">
        <v>923</v>
      </c>
      <c r="D466" s="336">
        <v>572</v>
      </c>
      <c r="E466" s="131">
        <v>0</v>
      </c>
      <c r="F466" s="131">
        <v>0</v>
      </c>
      <c r="G466" s="15">
        <f t="shared" si="28"/>
        <v>0</v>
      </c>
      <c r="H466" s="15">
        <f t="shared" si="29"/>
        <v>0</v>
      </c>
      <c r="I466" s="15">
        <f t="shared" si="30"/>
        <v>0</v>
      </c>
      <c r="J466" s="67">
        <f t="shared" si="31"/>
        <v>0</v>
      </c>
      <c r="K466" s="357"/>
    </row>
    <row r="467" spans="1:11" ht="16.5">
      <c r="A467" s="328" t="s">
        <v>960</v>
      </c>
      <c r="B467" s="316" t="s">
        <v>961</v>
      </c>
      <c r="C467" s="320" t="s">
        <v>923</v>
      </c>
      <c r="D467" s="336">
        <v>300</v>
      </c>
      <c r="E467" s="131">
        <v>0</v>
      </c>
      <c r="F467" s="131">
        <v>0</v>
      </c>
      <c r="G467" s="15">
        <f t="shared" si="28"/>
        <v>0</v>
      </c>
      <c r="H467" s="15">
        <f t="shared" si="29"/>
        <v>0</v>
      </c>
      <c r="I467" s="15">
        <f t="shared" si="30"/>
        <v>0</v>
      </c>
      <c r="J467" s="67">
        <f t="shared" si="31"/>
        <v>0</v>
      </c>
      <c r="K467" s="357"/>
    </row>
    <row r="468" spans="1:11" ht="12.75">
      <c r="A468" s="328" t="s">
        <v>962</v>
      </c>
      <c r="B468" s="316" t="s">
        <v>963</v>
      </c>
      <c r="C468" s="320" t="s">
        <v>923</v>
      </c>
      <c r="D468" s="336">
        <v>272</v>
      </c>
      <c r="E468" s="131">
        <v>0</v>
      </c>
      <c r="F468" s="131">
        <v>0</v>
      </c>
      <c r="G468" s="15">
        <f t="shared" si="28"/>
        <v>0</v>
      </c>
      <c r="H468" s="15">
        <f t="shared" si="29"/>
        <v>0</v>
      </c>
      <c r="I468" s="15">
        <f t="shared" si="30"/>
        <v>0</v>
      </c>
      <c r="J468" s="67">
        <f t="shared" si="31"/>
        <v>0</v>
      </c>
      <c r="K468" s="357" t="s">
        <v>1528</v>
      </c>
    </row>
    <row r="469" spans="1:11" s="84" customFormat="1" ht="8.25">
      <c r="A469" s="232" t="s">
        <v>964</v>
      </c>
      <c r="B469" s="130" t="s">
        <v>965</v>
      </c>
      <c r="C469" s="228"/>
      <c r="D469" s="229"/>
      <c r="E469" s="229"/>
      <c r="F469" s="229"/>
      <c r="G469" s="230"/>
      <c r="H469" s="230"/>
      <c r="I469" s="230"/>
      <c r="J469" s="231"/>
      <c r="K469" s="356"/>
    </row>
    <row r="470" spans="1:11" ht="58.5">
      <c r="A470" s="315" t="s">
        <v>966</v>
      </c>
      <c r="B470" s="316" t="s">
        <v>967</v>
      </c>
      <c r="C470" s="320" t="s">
        <v>15</v>
      </c>
      <c r="D470" s="327">
        <v>3</v>
      </c>
      <c r="E470" s="131">
        <v>0</v>
      </c>
      <c r="F470" s="131">
        <v>0</v>
      </c>
      <c r="G470" s="15">
        <f t="shared" si="28"/>
        <v>0</v>
      </c>
      <c r="H470" s="15">
        <f t="shared" si="29"/>
        <v>0</v>
      </c>
      <c r="I470" s="15">
        <f t="shared" si="30"/>
        <v>0</v>
      </c>
      <c r="J470" s="67">
        <f t="shared" si="31"/>
        <v>0</v>
      </c>
      <c r="K470" s="357" t="s">
        <v>1529</v>
      </c>
    </row>
    <row r="471" spans="1:11" ht="126">
      <c r="A471" s="315" t="s">
        <v>968</v>
      </c>
      <c r="B471" s="316" t="s">
        <v>969</v>
      </c>
      <c r="C471" s="320" t="s">
        <v>15</v>
      </c>
      <c r="D471" s="341">
        <v>22</v>
      </c>
      <c r="E471" s="131">
        <v>0</v>
      </c>
      <c r="F471" s="131">
        <v>0</v>
      </c>
      <c r="G471" s="15">
        <f t="shared" si="28"/>
        <v>0</v>
      </c>
      <c r="H471" s="15">
        <f t="shared" si="29"/>
        <v>0</v>
      </c>
      <c r="I471" s="15">
        <f t="shared" si="30"/>
        <v>0</v>
      </c>
      <c r="J471" s="67">
        <f t="shared" si="31"/>
        <v>0</v>
      </c>
      <c r="K471" s="357" t="s">
        <v>1530</v>
      </c>
    </row>
    <row r="472" spans="1:11" ht="75">
      <c r="A472" s="315" t="s">
        <v>970</v>
      </c>
      <c r="B472" s="316" t="s">
        <v>971</v>
      </c>
      <c r="C472" s="320" t="s">
        <v>15</v>
      </c>
      <c r="D472" s="341">
        <v>11</v>
      </c>
      <c r="E472" s="131">
        <v>0</v>
      </c>
      <c r="F472" s="131">
        <v>0</v>
      </c>
      <c r="G472" s="15">
        <f t="shared" si="28"/>
        <v>0</v>
      </c>
      <c r="H472" s="15">
        <f t="shared" si="29"/>
        <v>0</v>
      </c>
      <c r="I472" s="15">
        <f t="shared" si="30"/>
        <v>0</v>
      </c>
      <c r="J472" s="67">
        <f t="shared" si="31"/>
        <v>0</v>
      </c>
      <c r="K472" s="357" t="s">
        <v>1531</v>
      </c>
    </row>
    <row r="473" spans="1:11" ht="58.5">
      <c r="A473" s="315" t="s">
        <v>972</v>
      </c>
      <c r="B473" s="316" t="s">
        <v>973</v>
      </c>
      <c r="C473" s="320" t="s">
        <v>15</v>
      </c>
      <c r="D473" s="341">
        <v>10</v>
      </c>
      <c r="E473" s="131">
        <v>0</v>
      </c>
      <c r="F473" s="131">
        <v>0</v>
      </c>
      <c r="G473" s="15">
        <f t="shared" si="28"/>
        <v>0</v>
      </c>
      <c r="H473" s="15">
        <f t="shared" si="29"/>
        <v>0</v>
      </c>
      <c r="I473" s="15">
        <f t="shared" si="30"/>
        <v>0</v>
      </c>
      <c r="J473" s="67">
        <f t="shared" si="31"/>
        <v>0</v>
      </c>
      <c r="K473" s="357" t="s">
        <v>1532</v>
      </c>
    </row>
    <row r="474" spans="1:11" ht="33">
      <c r="A474" s="315" t="s">
        <v>974</v>
      </c>
      <c r="B474" s="316" t="s">
        <v>975</v>
      </c>
      <c r="C474" s="320" t="s">
        <v>15</v>
      </c>
      <c r="D474" s="341">
        <v>40</v>
      </c>
      <c r="E474" s="131">
        <v>0</v>
      </c>
      <c r="F474" s="131">
        <v>0</v>
      </c>
      <c r="G474" s="15">
        <f t="shared" si="28"/>
        <v>0</v>
      </c>
      <c r="H474" s="15">
        <f t="shared" si="29"/>
        <v>0</v>
      </c>
      <c r="I474" s="15">
        <f t="shared" si="30"/>
        <v>0</v>
      </c>
      <c r="J474" s="67">
        <f t="shared" si="31"/>
        <v>0</v>
      </c>
      <c r="K474" s="357" t="s">
        <v>1533</v>
      </c>
    </row>
    <row r="475" spans="1:11" ht="42">
      <c r="A475" s="315" t="s">
        <v>976</v>
      </c>
      <c r="B475" s="316" t="s">
        <v>977</v>
      </c>
      <c r="C475" s="320" t="s">
        <v>15</v>
      </c>
      <c r="D475" s="341">
        <v>40</v>
      </c>
      <c r="E475" s="131">
        <v>0</v>
      </c>
      <c r="F475" s="131">
        <v>0</v>
      </c>
      <c r="G475" s="15">
        <f t="shared" si="28"/>
        <v>0</v>
      </c>
      <c r="H475" s="15">
        <f t="shared" si="29"/>
        <v>0</v>
      </c>
      <c r="I475" s="15">
        <f t="shared" si="30"/>
        <v>0</v>
      </c>
      <c r="J475" s="67">
        <f t="shared" si="31"/>
        <v>0</v>
      </c>
      <c r="K475" s="357" t="s">
        <v>1534</v>
      </c>
    </row>
    <row r="476" spans="1:11" ht="33">
      <c r="A476" s="315" t="s">
        <v>978</v>
      </c>
      <c r="B476" s="316" t="s">
        <v>979</v>
      </c>
      <c r="C476" s="320" t="s">
        <v>15</v>
      </c>
      <c r="D476" s="341">
        <v>14</v>
      </c>
      <c r="E476" s="131">
        <v>0</v>
      </c>
      <c r="F476" s="131">
        <v>0</v>
      </c>
      <c r="G476" s="15">
        <f t="shared" si="28"/>
        <v>0</v>
      </c>
      <c r="H476" s="15">
        <f t="shared" si="29"/>
        <v>0</v>
      </c>
      <c r="I476" s="15">
        <f t="shared" si="30"/>
        <v>0</v>
      </c>
      <c r="J476" s="67">
        <f t="shared" si="31"/>
        <v>0</v>
      </c>
      <c r="K476" s="357" t="s">
        <v>1535</v>
      </c>
    </row>
    <row r="477" spans="1:11" ht="42">
      <c r="A477" s="315" t="s">
        <v>980</v>
      </c>
      <c r="B477" s="316" t="s">
        <v>981</v>
      </c>
      <c r="C477" s="320" t="s">
        <v>15</v>
      </c>
      <c r="D477" s="341">
        <v>20</v>
      </c>
      <c r="E477" s="131">
        <v>0</v>
      </c>
      <c r="F477" s="131">
        <v>0</v>
      </c>
      <c r="G477" s="15">
        <f t="shared" si="28"/>
        <v>0</v>
      </c>
      <c r="H477" s="15">
        <f t="shared" si="29"/>
        <v>0</v>
      </c>
      <c r="I477" s="15">
        <f t="shared" si="30"/>
        <v>0</v>
      </c>
      <c r="J477" s="67">
        <f t="shared" si="31"/>
        <v>0</v>
      </c>
      <c r="K477" s="357" t="s">
        <v>1536</v>
      </c>
    </row>
    <row r="478" spans="1:11" ht="75">
      <c r="A478" s="315" t="s">
        <v>982</v>
      </c>
      <c r="B478" s="316" t="s">
        <v>983</v>
      </c>
      <c r="C478" s="320" t="s">
        <v>18</v>
      </c>
      <c r="D478" s="341">
        <v>252</v>
      </c>
      <c r="E478" s="131">
        <v>0</v>
      </c>
      <c r="F478" s="131">
        <v>0</v>
      </c>
      <c r="G478" s="15">
        <f t="shared" si="28"/>
        <v>0</v>
      </c>
      <c r="H478" s="15">
        <f t="shared" si="29"/>
        <v>0</v>
      </c>
      <c r="I478" s="15">
        <f t="shared" si="30"/>
        <v>0</v>
      </c>
      <c r="J478" s="67">
        <f t="shared" si="31"/>
        <v>0</v>
      </c>
      <c r="K478" s="357" t="s">
        <v>1537</v>
      </c>
    </row>
    <row r="479" spans="1:11" ht="66.75">
      <c r="A479" s="315" t="s">
        <v>984</v>
      </c>
      <c r="B479" s="316" t="s">
        <v>985</v>
      </c>
      <c r="C479" s="320" t="s">
        <v>15</v>
      </c>
      <c r="D479" s="341">
        <v>3</v>
      </c>
      <c r="E479" s="131">
        <v>0</v>
      </c>
      <c r="F479" s="131">
        <v>0</v>
      </c>
      <c r="G479" s="15">
        <f t="shared" si="28"/>
        <v>0</v>
      </c>
      <c r="H479" s="15">
        <f t="shared" si="29"/>
        <v>0</v>
      </c>
      <c r="I479" s="15">
        <f t="shared" si="30"/>
        <v>0</v>
      </c>
      <c r="J479" s="67">
        <f t="shared" si="31"/>
        <v>0</v>
      </c>
      <c r="K479" s="357" t="s">
        <v>1538</v>
      </c>
    </row>
    <row r="480" spans="1:11" ht="50.25">
      <c r="A480" s="315" t="s">
        <v>986</v>
      </c>
      <c r="B480" s="316" t="s">
        <v>987</v>
      </c>
      <c r="C480" s="320" t="s">
        <v>15</v>
      </c>
      <c r="D480" s="341">
        <v>1</v>
      </c>
      <c r="E480" s="131">
        <v>0</v>
      </c>
      <c r="F480" s="131">
        <v>0</v>
      </c>
      <c r="G480" s="15">
        <f t="shared" si="28"/>
        <v>0</v>
      </c>
      <c r="H480" s="15">
        <f t="shared" si="29"/>
        <v>0</v>
      </c>
      <c r="I480" s="15">
        <f t="shared" si="30"/>
        <v>0</v>
      </c>
      <c r="J480" s="67">
        <f t="shared" si="31"/>
        <v>0</v>
      </c>
      <c r="K480" s="357" t="s">
        <v>1539</v>
      </c>
    </row>
    <row r="481" spans="1:11" ht="50.25">
      <c r="A481" s="315" t="s">
        <v>988</v>
      </c>
      <c r="B481" s="316" t="s">
        <v>989</v>
      </c>
      <c r="C481" s="320" t="s">
        <v>15</v>
      </c>
      <c r="D481" s="341">
        <v>2</v>
      </c>
      <c r="E481" s="131">
        <v>0</v>
      </c>
      <c r="F481" s="131">
        <v>0</v>
      </c>
      <c r="G481" s="15">
        <f t="shared" si="28"/>
        <v>0</v>
      </c>
      <c r="H481" s="15">
        <f t="shared" si="29"/>
        <v>0</v>
      </c>
      <c r="I481" s="15">
        <f t="shared" si="30"/>
        <v>0</v>
      </c>
      <c r="J481" s="67">
        <f t="shared" si="31"/>
        <v>0</v>
      </c>
      <c r="K481" s="357" t="s">
        <v>1540</v>
      </c>
    </row>
    <row r="482" spans="1:11" ht="75">
      <c r="A482" s="315" t="s">
        <v>990</v>
      </c>
      <c r="B482" s="316" t="s">
        <v>991</v>
      </c>
      <c r="C482" s="320" t="s">
        <v>15</v>
      </c>
      <c r="D482" s="341">
        <v>126</v>
      </c>
      <c r="E482" s="131">
        <v>0</v>
      </c>
      <c r="F482" s="131">
        <v>0</v>
      </c>
      <c r="G482" s="15">
        <f t="shared" si="28"/>
        <v>0</v>
      </c>
      <c r="H482" s="15">
        <f t="shared" si="29"/>
        <v>0</v>
      </c>
      <c r="I482" s="15">
        <f t="shared" si="30"/>
        <v>0</v>
      </c>
      <c r="J482" s="67">
        <f t="shared" si="31"/>
        <v>0</v>
      </c>
      <c r="K482" s="357" t="s">
        <v>1541</v>
      </c>
    </row>
    <row r="483" spans="1:11" ht="84">
      <c r="A483" s="315" t="s">
        <v>992</v>
      </c>
      <c r="B483" s="316" t="s">
        <v>993</v>
      </c>
      <c r="C483" s="320" t="s">
        <v>18</v>
      </c>
      <c r="D483" s="341">
        <v>252</v>
      </c>
      <c r="E483" s="131">
        <v>0</v>
      </c>
      <c r="F483" s="131">
        <v>0</v>
      </c>
      <c r="G483" s="15">
        <f t="shared" si="28"/>
        <v>0</v>
      </c>
      <c r="H483" s="15">
        <f t="shared" si="29"/>
        <v>0</v>
      </c>
      <c r="I483" s="15">
        <f t="shared" si="30"/>
        <v>0</v>
      </c>
      <c r="J483" s="67">
        <f t="shared" si="31"/>
        <v>0</v>
      </c>
      <c r="K483" s="357" t="s">
        <v>1542</v>
      </c>
    </row>
    <row r="484" spans="1:11" ht="42">
      <c r="A484" s="315" t="s">
        <v>994</v>
      </c>
      <c r="B484" s="316" t="s">
        <v>995</v>
      </c>
      <c r="C484" s="320" t="s">
        <v>15</v>
      </c>
      <c r="D484" s="341">
        <v>7</v>
      </c>
      <c r="E484" s="131">
        <v>0</v>
      </c>
      <c r="F484" s="131">
        <v>0</v>
      </c>
      <c r="G484" s="15">
        <f t="shared" si="28"/>
        <v>0</v>
      </c>
      <c r="H484" s="15">
        <f t="shared" si="29"/>
        <v>0</v>
      </c>
      <c r="I484" s="15">
        <f t="shared" si="30"/>
        <v>0</v>
      </c>
      <c r="J484" s="67">
        <f t="shared" si="31"/>
        <v>0</v>
      </c>
      <c r="K484" s="357" t="s">
        <v>1543</v>
      </c>
    </row>
    <row r="485" spans="1:11" ht="66.75">
      <c r="A485" s="315" t="s">
        <v>996</v>
      </c>
      <c r="B485" s="316" t="s">
        <v>997</v>
      </c>
      <c r="C485" s="320" t="s">
        <v>15</v>
      </c>
      <c r="D485" s="341">
        <v>2</v>
      </c>
      <c r="E485" s="131">
        <v>0</v>
      </c>
      <c r="F485" s="131">
        <v>0</v>
      </c>
      <c r="G485" s="15">
        <f t="shared" si="28"/>
        <v>0</v>
      </c>
      <c r="H485" s="15">
        <f t="shared" si="29"/>
        <v>0</v>
      </c>
      <c r="I485" s="15">
        <f t="shared" si="30"/>
        <v>0</v>
      </c>
      <c r="J485" s="67">
        <f t="shared" si="31"/>
        <v>0</v>
      </c>
      <c r="K485" s="357" t="s">
        <v>1544</v>
      </c>
    </row>
    <row r="486" spans="1:11" ht="50.25">
      <c r="A486" s="315" t="s">
        <v>998</v>
      </c>
      <c r="B486" s="316" t="s">
        <v>999</v>
      </c>
      <c r="C486" s="320" t="s">
        <v>15</v>
      </c>
      <c r="D486" s="341">
        <v>2</v>
      </c>
      <c r="E486" s="131">
        <v>0</v>
      </c>
      <c r="F486" s="131">
        <v>0</v>
      </c>
      <c r="G486" s="15">
        <f t="shared" si="28"/>
        <v>0</v>
      </c>
      <c r="H486" s="15">
        <f t="shared" si="29"/>
        <v>0</v>
      </c>
      <c r="I486" s="15">
        <f t="shared" si="30"/>
        <v>0</v>
      </c>
      <c r="J486" s="67">
        <f t="shared" si="31"/>
        <v>0</v>
      </c>
      <c r="K486" s="357" t="s">
        <v>1545</v>
      </c>
    </row>
    <row r="487" spans="1:11" ht="33">
      <c r="A487" s="315"/>
      <c r="B487" s="316" t="s">
        <v>1000</v>
      </c>
      <c r="C487" s="320" t="s">
        <v>15</v>
      </c>
      <c r="D487" s="341">
        <v>6</v>
      </c>
      <c r="E487" s="131">
        <v>0</v>
      </c>
      <c r="F487" s="131">
        <v>0</v>
      </c>
      <c r="G487" s="15">
        <f t="shared" si="28"/>
        <v>0</v>
      </c>
      <c r="H487" s="15">
        <f t="shared" si="29"/>
        <v>0</v>
      </c>
      <c r="I487" s="15">
        <f t="shared" si="30"/>
        <v>0</v>
      </c>
      <c r="J487" s="67">
        <f t="shared" si="31"/>
        <v>0</v>
      </c>
      <c r="K487" s="357" t="s">
        <v>1546</v>
      </c>
    </row>
    <row r="488" spans="1:11" s="84" customFormat="1" ht="8.25">
      <c r="A488" s="227"/>
      <c r="B488" s="288" t="s">
        <v>9</v>
      </c>
      <c r="C488" s="228" t="s">
        <v>30</v>
      </c>
      <c r="D488" s="229"/>
      <c r="E488" s="131"/>
      <c r="F488" s="131"/>
      <c r="G488" s="229"/>
      <c r="H488" s="233">
        <f>SUM(H292:H487)</f>
        <v>0</v>
      </c>
      <c r="I488" s="233">
        <f>SUM(I292:I487)</f>
        <v>0</v>
      </c>
      <c r="J488" s="234"/>
      <c r="K488" s="358"/>
    </row>
    <row r="489" spans="1:11" s="84" customFormat="1" ht="8.25">
      <c r="A489" s="289"/>
      <c r="B489" s="290"/>
      <c r="C489" s="291" t="s">
        <v>30</v>
      </c>
      <c r="D489" s="292"/>
      <c r="E489" s="292"/>
      <c r="F489" s="292"/>
      <c r="G489" s="292"/>
      <c r="H489" s="292"/>
      <c r="I489" s="235">
        <f>SUM(H488:I488)</f>
        <v>0</v>
      </c>
      <c r="J489" s="293"/>
      <c r="K489" s="359"/>
    </row>
    <row r="490" spans="1:11" s="84" customFormat="1" ht="8.25">
      <c r="A490" s="232" t="s">
        <v>1001</v>
      </c>
      <c r="B490" s="130" t="s">
        <v>98</v>
      </c>
      <c r="C490" s="228"/>
      <c r="D490" s="229"/>
      <c r="E490" s="229"/>
      <c r="F490" s="229"/>
      <c r="G490" s="230"/>
      <c r="H490" s="230"/>
      <c r="I490" s="230"/>
      <c r="J490" s="231"/>
      <c r="K490" s="356"/>
    </row>
    <row r="491" spans="1:11" ht="42">
      <c r="A491" s="315" t="s">
        <v>158</v>
      </c>
      <c r="B491" s="316" t="s">
        <v>1002</v>
      </c>
      <c r="C491" s="320" t="s">
        <v>15</v>
      </c>
      <c r="D491" s="327">
        <v>7</v>
      </c>
      <c r="E491" s="131">
        <v>0</v>
      </c>
      <c r="F491" s="131">
        <v>0</v>
      </c>
      <c r="G491" s="15">
        <f t="shared" si="28"/>
        <v>0</v>
      </c>
      <c r="H491" s="15">
        <f t="shared" si="29"/>
        <v>0</v>
      </c>
      <c r="I491" s="15">
        <f t="shared" si="30"/>
        <v>0</v>
      </c>
      <c r="J491" s="67">
        <f t="shared" si="31"/>
        <v>0</v>
      </c>
      <c r="K491" s="357" t="s">
        <v>1547</v>
      </c>
    </row>
    <row r="492" spans="1:11" ht="42">
      <c r="A492" s="315" t="s">
        <v>159</v>
      </c>
      <c r="B492" s="316" t="s">
        <v>1003</v>
      </c>
      <c r="C492" s="320" t="s">
        <v>15</v>
      </c>
      <c r="D492" s="327">
        <v>15</v>
      </c>
      <c r="E492" s="131">
        <v>0</v>
      </c>
      <c r="F492" s="131">
        <v>0</v>
      </c>
      <c r="G492" s="15">
        <f t="shared" si="28"/>
        <v>0</v>
      </c>
      <c r="H492" s="15">
        <f t="shared" si="29"/>
        <v>0</v>
      </c>
      <c r="I492" s="15">
        <f t="shared" si="30"/>
        <v>0</v>
      </c>
      <c r="J492" s="67">
        <f t="shared" si="31"/>
        <v>0</v>
      </c>
      <c r="K492" s="357" t="s">
        <v>1548</v>
      </c>
    </row>
    <row r="493" spans="1:11" ht="42">
      <c r="A493" s="315" t="s">
        <v>160</v>
      </c>
      <c r="B493" s="316" t="s">
        <v>1004</v>
      </c>
      <c r="C493" s="320" t="s">
        <v>15</v>
      </c>
      <c r="D493" s="327">
        <v>5</v>
      </c>
      <c r="E493" s="131">
        <v>0</v>
      </c>
      <c r="F493" s="131">
        <v>0</v>
      </c>
      <c r="G493" s="15">
        <f t="shared" si="28"/>
        <v>0</v>
      </c>
      <c r="H493" s="15">
        <f t="shared" si="29"/>
        <v>0</v>
      </c>
      <c r="I493" s="15">
        <f t="shared" si="30"/>
        <v>0</v>
      </c>
      <c r="J493" s="67">
        <f t="shared" si="31"/>
        <v>0</v>
      </c>
      <c r="K493" s="357" t="s">
        <v>1549</v>
      </c>
    </row>
    <row r="494" spans="1:11" ht="24.75">
      <c r="A494" s="315" t="s">
        <v>161</v>
      </c>
      <c r="B494" s="316" t="s">
        <v>1005</v>
      </c>
      <c r="C494" s="320" t="s">
        <v>15</v>
      </c>
      <c r="D494" s="327">
        <v>2</v>
      </c>
      <c r="E494" s="131">
        <v>0</v>
      </c>
      <c r="F494" s="131">
        <v>0</v>
      </c>
      <c r="G494" s="15">
        <f t="shared" si="28"/>
        <v>0</v>
      </c>
      <c r="H494" s="15">
        <f t="shared" si="29"/>
        <v>0</v>
      </c>
      <c r="I494" s="15">
        <f t="shared" si="30"/>
        <v>0</v>
      </c>
      <c r="J494" s="67">
        <f t="shared" si="31"/>
        <v>0</v>
      </c>
      <c r="K494" s="357" t="s">
        <v>1550</v>
      </c>
    </row>
    <row r="495" spans="1:11" ht="42">
      <c r="A495" s="315" t="s">
        <v>162</v>
      </c>
      <c r="B495" s="316" t="s">
        <v>1006</v>
      </c>
      <c r="C495" s="320" t="s">
        <v>15</v>
      </c>
      <c r="D495" s="327">
        <v>15</v>
      </c>
      <c r="E495" s="131">
        <v>0</v>
      </c>
      <c r="F495" s="131">
        <v>0</v>
      </c>
      <c r="G495" s="15">
        <f t="shared" si="28"/>
        <v>0</v>
      </c>
      <c r="H495" s="15">
        <f t="shared" si="29"/>
        <v>0</v>
      </c>
      <c r="I495" s="15">
        <f t="shared" si="30"/>
        <v>0</v>
      </c>
      <c r="J495" s="67">
        <f t="shared" si="31"/>
        <v>0</v>
      </c>
      <c r="K495" s="357" t="s">
        <v>1551</v>
      </c>
    </row>
    <row r="496" spans="1:11" ht="33">
      <c r="A496" s="315" t="s">
        <v>163</v>
      </c>
      <c r="B496" s="316" t="s">
        <v>1007</v>
      </c>
      <c r="C496" s="317" t="s">
        <v>18</v>
      </c>
      <c r="D496" s="318">
        <v>106.5</v>
      </c>
      <c r="E496" s="131">
        <v>0</v>
      </c>
      <c r="F496" s="131">
        <v>0</v>
      </c>
      <c r="G496" s="15">
        <f t="shared" si="28"/>
        <v>0</v>
      </c>
      <c r="H496" s="15">
        <f t="shared" si="29"/>
        <v>0</v>
      </c>
      <c r="I496" s="15">
        <f t="shared" si="30"/>
        <v>0</v>
      </c>
      <c r="J496" s="67">
        <f t="shared" si="31"/>
        <v>0</v>
      </c>
      <c r="K496" s="357" t="s">
        <v>1552</v>
      </c>
    </row>
    <row r="497" spans="1:11" ht="33">
      <c r="A497" s="315" t="s">
        <v>164</v>
      </c>
      <c r="B497" s="316" t="s">
        <v>1008</v>
      </c>
      <c r="C497" s="317" t="s">
        <v>18</v>
      </c>
      <c r="D497" s="318">
        <v>544.5</v>
      </c>
      <c r="E497" s="131">
        <v>0</v>
      </c>
      <c r="F497" s="131">
        <v>0</v>
      </c>
      <c r="G497" s="15">
        <f t="shared" si="28"/>
        <v>0</v>
      </c>
      <c r="H497" s="15">
        <f t="shared" si="29"/>
        <v>0</v>
      </c>
      <c r="I497" s="15">
        <f t="shared" si="30"/>
        <v>0</v>
      </c>
      <c r="J497" s="67">
        <f t="shared" si="31"/>
        <v>0</v>
      </c>
      <c r="K497" s="357" t="s">
        <v>1553</v>
      </c>
    </row>
    <row r="498" spans="1:11" ht="33">
      <c r="A498" s="315" t="s">
        <v>165</v>
      </c>
      <c r="B498" s="316" t="s">
        <v>1009</v>
      </c>
      <c r="C498" s="317" t="s">
        <v>18</v>
      </c>
      <c r="D498" s="318">
        <v>24.5</v>
      </c>
      <c r="E498" s="131">
        <v>0</v>
      </c>
      <c r="F498" s="131">
        <v>0</v>
      </c>
      <c r="G498" s="15">
        <f t="shared" si="28"/>
        <v>0</v>
      </c>
      <c r="H498" s="15">
        <f t="shared" si="29"/>
        <v>0</v>
      </c>
      <c r="I498" s="15">
        <f t="shared" si="30"/>
        <v>0</v>
      </c>
      <c r="J498" s="67">
        <f t="shared" si="31"/>
        <v>0</v>
      </c>
      <c r="K498" s="357" t="s">
        <v>1554</v>
      </c>
    </row>
    <row r="499" spans="1:11" ht="33">
      <c r="A499" s="315" t="s">
        <v>166</v>
      </c>
      <c r="B499" s="316" t="s">
        <v>1010</v>
      </c>
      <c r="C499" s="320" t="s">
        <v>18</v>
      </c>
      <c r="D499" s="327">
        <v>438</v>
      </c>
      <c r="E499" s="131">
        <v>0</v>
      </c>
      <c r="F499" s="131">
        <v>0</v>
      </c>
      <c r="G499" s="15">
        <f t="shared" si="28"/>
        <v>0</v>
      </c>
      <c r="H499" s="15">
        <f t="shared" si="29"/>
        <v>0</v>
      </c>
      <c r="I499" s="15">
        <f t="shared" si="30"/>
        <v>0</v>
      </c>
      <c r="J499" s="67">
        <f t="shared" si="31"/>
        <v>0</v>
      </c>
      <c r="K499" s="357" t="s">
        <v>1555</v>
      </c>
    </row>
    <row r="500" spans="1:11" ht="16.5">
      <c r="A500" s="315" t="s">
        <v>167</v>
      </c>
      <c r="B500" s="316" t="s">
        <v>1011</v>
      </c>
      <c r="C500" s="317" t="s">
        <v>18</v>
      </c>
      <c r="D500" s="318">
        <v>142</v>
      </c>
      <c r="E500" s="131">
        <v>0</v>
      </c>
      <c r="F500" s="131">
        <v>0</v>
      </c>
      <c r="G500" s="15">
        <f t="shared" si="28"/>
        <v>0</v>
      </c>
      <c r="H500" s="15">
        <f t="shared" si="29"/>
        <v>0</v>
      </c>
      <c r="I500" s="15">
        <f t="shared" si="30"/>
        <v>0</v>
      </c>
      <c r="J500" s="67">
        <f t="shared" si="31"/>
        <v>0</v>
      </c>
      <c r="K500" s="357" t="s">
        <v>1556</v>
      </c>
    </row>
    <row r="501" spans="1:11" ht="33">
      <c r="A501" s="315" t="s">
        <v>168</v>
      </c>
      <c r="B501" s="316" t="s">
        <v>1012</v>
      </c>
      <c r="C501" s="320" t="s">
        <v>15</v>
      </c>
      <c r="D501" s="327">
        <v>25</v>
      </c>
      <c r="E501" s="131">
        <v>0</v>
      </c>
      <c r="F501" s="131">
        <v>0</v>
      </c>
      <c r="G501" s="15">
        <f t="shared" si="28"/>
        <v>0</v>
      </c>
      <c r="H501" s="15">
        <f t="shared" si="29"/>
        <v>0</v>
      </c>
      <c r="I501" s="15">
        <f t="shared" si="30"/>
        <v>0</v>
      </c>
      <c r="J501" s="67">
        <f t="shared" si="31"/>
        <v>0</v>
      </c>
      <c r="K501" s="357" t="s">
        <v>1556</v>
      </c>
    </row>
    <row r="502" spans="1:11" ht="16.5">
      <c r="A502" s="315" t="s">
        <v>1013</v>
      </c>
      <c r="B502" s="316" t="s">
        <v>1014</v>
      </c>
      <c r="C502" s="320" t="s">
        <v>15</v>
      </c>
      <c r="D502" s="327">
        <v>12</v>
      </c>
      <c r="E502" s="131">
        <v>0</v>
      </c>
      <c r="F502" s="131">
        <v>0</v>
      </c>
      <c r="G502" s="15">
        <f t="shared" si="28"/>
        <v>0</v>
      </c>
      <c r="H502" s="15">
        <f t="shared" si="29"/>
        <v>0</v>
      </c>
      <c r="I502" s="15">
        <f t="shared" si="30"/>
        <v>0</v>
      </c>
      <c r="J502" s="67">
        <f t="shared" si="31"/>
        <v>0</v>
      </c>
      <c r="K502" s="357" t="s">
        <v>1556</v>
      </c>
    </row>
    <row r="503" spans="1:11" ht="16.5">
      <c r="A503" s="315" t="s">
        <v>1015</v>
      </c>
      <c r="B503" s="316" t="s">
        <v>1016</v>
      </c>
      <c r="C503" s="317" t="s">
        <v>15</v>
      </c>
      <c r="D503" s="318">
        <v>22</v>
      </c>
      <c r="E503" s="131">
        <v>0</v>
      </c>
      <c r="F503" s="131">
        <v>0</v>
      </c>
      <c r="G503" s="15">
        <f t="shared" si="28"/>
        <v>0</v>
      </c>
      <c r="H503" s="15">
        <f t="shared" si="29"/>
        <v>0</v>
      </c>
      <c r="I503" s="15">
        <f t="shared" si="30"/>
        <v>0</v>
      </c>
      <c r="J503" s="67">
        <f t="shared" si="31"/>
        <v>0</v>
      </c>
      <c r="K503" s="357" t="s">
        <v>1556</v>
      </c>
    </row>
    <row r="504" spans="1:11" ht="24.75">
      <c r="A504" s="315" t="s">
        <v>1017</v>
      </c>
      <c r="B504" s="316" t="s">
        <v>1018</v>
      </c>
      <c r="C504" s="317" t="s">
        <v>15</v>
      </c>
      <c r="D504" s="318">
        <v>4</v>
      </c>
      <c r="E504" s="131">
        <v>0</v>
      </c>
      <c r="F504" s="131">
        <v>0</v>
      </c>
      <c r="G504" s="15">
        <f t="shared" si="28"/>
        <v>0</v>
      </c>
      <c r="H504" s="15">
        <f t="shared" si="29"/>
        <v>0</v>
      </c>
      <c r="I504" s="15">
        <f t="shared" si="30"/>
        <v>0</v>
      </c>
      <c r="J504" s="67">
        <f t="shared" si="31"/>
        <v>0</v>
      </c>
      <c r="K504" s="357" t="s">
        <v>1556</v>
      </c>
    </row>
    <row r="505" spans="1:11" ht="16.5">
      <c r="A505" s="315" t="s">
        <v>1019</v>
      </c>
      <c r="B505" s="316" t="s">
        <v>1020</v>
      </c>
      <c r="C505" s="320" t="s">
        <v>15</v>
      </c>
      <c r="D505" s="327">
        <v>4</v>
      </c>
      <c r="E505" s="131">
        <v>0</v>
      </c>
      <c r="F505" s="131">
        <v>0</v>
      </c>
      <c r="G505" s="15">
        <f t="shared" si="28"/>
        <v>0</v>
      </c>
      <c r="H505" s="15">
        <f t="shared" si="29"/>
        <v>0</v>
      </c>
      <c r="I505" s="15">
        <f t="shared" si="30"/>
        <v>0</v>
      </c>
      <c r="J505" s="67">
        <f t="shared" si="31"/>
        <v>0</v>
      </c>
      <c r="K505" s="357" t="s">
        <v>1556</v>
      </c>
    </row>
    <row r="506" spans="1:11" ht="16.5">
      <c r="A506" s="315" t="s">
        <v>1021</v>
      </c>
      <c r="B506" s="316" t="s">
        <v>1022</v>
      </c>
      <c r="C506" s="320" t="s">
        <v>15</v>
      </c>
      <c r="D506" s="327">
        <v>4</v>
      </c>
      <c r="E506" s="131">
        <v>0</v>
      </c>
      <c r="F506" s="131">
        <v>0</v>
      </c>
      <c r="G506" s="15">
        <f t="shared" si="28"/>
        <v>0</v>
      </c>
      <c r="H506" s="15">
        <f t="shared" si="29"/>
        <v>0</v>
      </c>
      <c r="I506" s="15">
        <f t="shared" si="30"/>
        <v>0</v>
      </c>
      <c r="J506" s="67">
        <f t="shared" si="31"/>
        <v>0</v>
      </c>
      <c r="K506" s="357" t="s">
        <v>1556</v>
      </c>
    </row>
    <row r="507" spans="1:11" ht="16.5">
      <c r="A507" s="315" t="s">
        <v>1023</v>
      </c>
      <c r="B507" s="316" t="s">
        <v>1024</v>
      </c>
      <c r="C507" s="317" t="s">
        <v>15</v>
      </c>
      <c r="D507" s="318">
        <v>9</v>
      </c>
      <c r="E507" s="131">
        <v>0</v>
      </c>
      <c r="F507" s="131">
        <v>0</v>
      </c>
      <c r="G507" s="15">
        <f t="shared" si="28"/>
        <v>0</v>
      </c>
      <c r="H507" s="15">
        <f t="shared" si="29"/>
        <v>0</v>
      </c>
      <c r="I507" s="15">
        <f t="shared" si="30"/>
        <v>0</v>
      </c>
      <c r="J507" s="67">
        <f t="shared" si="31"/>
        <v>0</v>
      </c>
      <c r="K507" s="357" t="s">
        <v>1556</v>
      </c>
    </row>
    <row r="508" spans="1:11" ht="16.5">
      <c r="A508" s="315" t="s">
        <v>1025</v>
      </c>
      <c r="B508" s="316" t="s">
        <v>1026</v>
      </c>
      <c r="C508" s="317" t="s">
        <v>15</v>
      </c>
      <c r="D508" s="318">
        <v>25</v>
      </c>
      <c r="E508" s="131">
        <v>0</v>
      </c>
      <c r="F508" s="131">
        <v>0</v>
      </c>
      <c r="G508" s="15">
        <f t="shared" si="28"/>
        <v>0</v>
      </c>
      <c r="H508" s="15">
        <f t="shared" si="29"/>
        <v>0</v>
      </c>
      <c r="I508" s="15">
        <f t="shared" si="30"/>
        <v>0</v>
      </c>
      <c r="J508" s="67">
        <f t="shared" si="31"/>
        <v>0</v>
      </c>
      <c r="K508" s="357" t="s">
        <v>1556</v>
      </c>
    </row>
    <row r="509" spans="1:11" ht="16.5">
      <c r="A509" s="315" t="s">
        <v>1027</v>
      </c>
      <c r="B509" s="316" t="s">
        <v>1028</v>
      </c>
      <c r="C509" s="317" t="s">
        <v>15</v>
      </c>
      <c r="D509" s="318">
        <v>4</v>
      </c>
      <c r="E509" s="131">
        <v>0</v>
      </c>
      <c r="F509" s="131">
        <v>0</v>
      </c>
      <c r="G509" s="15">
        <f t="shared" si="28"/>
        <v>0</v>
      </c>
      <c r="H509" s="15">
        <f t="shared" si="29"/>
        <v>0</v>
      </c>
      <c r="I509" s="15">
        <f t="shared" si="30"/>
        <v>0</v>
      </c>
      <c r="J509" s="67">
        <f t="shared" si="31"/>
        <v>0</v>
      </c>
      <c r="K509" s="357" t="s">
        <v>1556</v>
      </c>
    </row>
    <row r="510" spans="1:11" ht="16.5">
      <c r="A510" s="315" t="s">
        <v>1029</v>
      </c>
      <c r="B510" s="316" t="s">
        <v>1030</v>
      </c>
      <c r="C510" s="320" t="s">
        <v>15</v>
      </c>
      <c r="D510" s="327">
        <v>2</v>
      </c>
      <c r="E510" s="131">
        <v>0</v>
      </c>
      <c r="F510" s="131">
        <v>0</v>
      </c>
      <c r="G510" s="15">
        <f t="shared" si="28"/>
        <v>0</v>
      </c>
      <c r="H510" s="15">
        <f t="shared" si="29"/>
        <v>0</v>
      </c>
      <c r="I510" s="15">
        <f t="shared" si="30"/>
        <v>0</v>
      </c>
      <c r="J510" s="67">
        <f t="shared" si="31"/>
        <v>0</v>
      </c>
      <c r="K510" s="357" t="s">
        <v>1556</v>
      </c>
    </row>
    <row r="511" spans="1:11" ht="16.5">
      <c r="A511" s="315" t="s">
        <v>1031</v>
      </c>
      <c r="B511" s="316" t="s">
        <v>1032</v>
      </c>
      <c r="C511" s="320" t="s">
        <v>15</v>
      </c>
      <c r="D511" s="327">
        <v>4</v>
      </c>
      <c r="E511" s="131">
        <v>0</v>
      </c>
      <c r="F511" s="131">
        <v>0</v>
      </c>
      <c r="G511" s="15">
        <f t="shared" si="28"/>
        <v>0</v>
      </c>
      <c r="H511" s="15">
        <f t="shared" si="29"/>
        <v>0</v>
      </c>
      <c r="I511" s="15">
        <f t="shared" si="30"/>
        <v>0</v>
      </c>
      <c r="J511" s="67">
        <f t="shared" si="31"/>
        <v>0</v>
      </c>
      <c r="K511" s="357" t="s">
        <v>1556</v>
      </c>
    </row>
    <row r="512" spans="1:11" ht="16.5">
      <c r="A512" s="315" t="s">
        <v>1033</v>
      </c>
      <c r="B512" s="316" t="s">
        <v>1034</v>
      </c>
      <c r="C512" s="320" t="s">
        <v>15</v>
      </c>
      <c r="D512" s="327">
        <v>5</v>
      </c>
      <c r="E512" s="131">
        <v>0</v>
      </c>
      <c r="F512" s="131">
        <v>0</v>
      </c>
      <c r="G512" s="15">
        <f t="shared" si="28"/>
        <v>0</v>
      </c>
      <c r="H512" s="15">
        <f t="shared" si="29"/>
        <v>0</v>
      </c>
      <c r="I512" s="15">
        <f t="shared" si="30"/>
        <v>0</v>
      </c>
      <c r="J512" s="67">
        <f t="shared" si="31"/>
        <v>0</v>
      </c>
      <c r="K512" s="357"/>
    </row>
    <row r="513" spans="1:11" ht="16.5">
      <c r="A513" s="315" t="s">
        <v>1035</v>
      </c>
      <c r="B513" s="316" t="s">
        <v>1036</v>
      </c>
      <c r="C513" s="320" t="s">
        <v>15</v>
      </c>
      <c r="D513" s="327">
        <v>5</v>
      </c>
      <c r="E513" s="131">
        <v>0</v>
      </c>
      <c r="F513" s="131">
        <v>0</v>
      </c>
      <c r="G513" s="15">
        <f t="shared" si="28"/>
        <v>0</v>
      </c>
      <c r="H513" s="15">
        <f t="shared" si="29"/>
        <v>0</v>
      </c>
      <c r="I513" s="15">
        <f t="shared" si="30"/>
        <v>0</v>
      </c>
      <c r="J513" s="67">
        <f t="shared" si="31"/>
        <v>0</v>
      </c>
      <c r="K513" s="357" t="s">
        <v>1556</v>
      </c>
    </row>
    <row r="514" spans="1:11" s="84" customFormat="1" ht="8.25">
      <c r="A514" s="227"/>
      <c r="B514" s="288" t="s">
        <v>9</v>
      </c>
      <c r="C514" s="228" t="s">
        <v>30</v>
      </c>
      <c r="D514" s="229"/>
      <c r="E514" s="131"/>
      <c r="F514" s="131"/>
      <c r="G514" s="229"/>
      <c r="H514" s="233">
        <f>SUM(H491:H513)</f>
        <v>0</v>
      </c>
      <c r="I514" s="233">
        <f>SUM(I491:I513)</f>
        <v>0</v>
      </c>
      <c r="J514" s="234"/>
      <c r="K514" s="358"/>
    </row>
    <row r="515" spans="1:11" s="84" customFormat="1" ht="8.25">
      <c r="A515" s="289"/>
      <c r="B515" s="290"/>
      <c r="C515" s="291" t="s">
        <v>30</v>
      </c>
      <c r="D515" s="292"/>
      <c r="E515" s="292"/>
      <c r="F515" s="292"/>
      <c r="G515" s="292"/>
      <c r="H515" s="292"/>
      <c r="I515" s="235">
        <f>SUM(H514:I514)</f>
        <v>0</v>
      </c>
      <c r="J515" s="293"/>
      <c r="K515" s="359"/>
    </row>
    <row r="516" spans="1:11" s="84" customFormat="1" ht="8.25">
      <c r="A516" s="232" t="s">
        <v>1037</v>
      </c>
      <c r="B516" s="130" t="s">
        <v>1038</v>
      </c>
      <c r="C516" s="228"/>
      <c r="D516" s="229"/>
      <c r="E516" s="229"/>
      <c r="F516" s="229"/>
      <c r="G516" s="230"/>
      <c r="H516" s="230"/>
      <c r="I516" s="230"/>
      <c r="J516" s="231"/>
      <c r="K516" s="356"/>
    </row>
    <row r="517" spans="1:11" ht="16.5">
      <c r="A517" s="315" t="s">
        <v>55</v>
      </c>
      <c r="B517" s="316" t="s">
        <v>1039</v>
      </c>
      <c r="C517" s="317" t="s">
        <v>15</v>
      </c>
      <c r="D517" s="323">
        <v>27</v>
      </c>
      <c r="E517" s="131">
        <v>0</v>
      </c>
      <c r="F517" s="131">
        <v>0</v>
      </c>
      <c r="G517" s="15">
        <f t="shared" si="28"/>
        <v>0</v>
      </c>
      <c r="H517" s="15">
        <f t="shared" si="29"/>
        <v>0</v>
      </c>
      <c r="I517" s="15">
        <f t="shared" si="30"/>
        <v>0</v>
      </c>
      <c r="J517" s="67">
        <f t="shared" si="31"/>
        <v>0</v>
      </c>
      <c r="K517" s="357" t="s">
        <v>1557</v>
      </c>
    </row>
    <row r="518" spans="1:11" ht="12.75">
      <c r="A518" s="315" t="s">
        <v>169</v>
      </c>
      <c r="B518" s="316" t="s">
        <v>1040</v>
      </c>
      <c r="C518" s="317" t="s">
        <v>15</v>
      </c>
      <c r="D518" s="323">
        <v>4</v>
      </c>
      <c r="E518" s="131">
        <v>0</v>
      </c>
      <c r="F518" s="131">
        <v>0</v>
      </c>
      <c r="G518" s="15">
        <f t="shared" si="28"/>
        <v>0</v>
      </c>
      <c r="H518" s="15">
        <f t="shared" si="29"/>
        <v>0</v>
      </c>
      <c r="I518" s="15">
        <f t="shared" si="30"/>
        <v>0</v>
      </c>
      <c r="J518" s="67">
        <f t="shared" si="31"/>
        <v>0</v>
      </c>
      <c r="K518" s="357" t="s">
        <v>1558</v>
      </c>
    </row>
    <row r="519" spans="1:11" ht="33">
      <c r="A519" s="315" t="s">
        <v>170</v>
      </c>
      <c r="B519" s="316" t="s">
        <v>1041</v>
      </c>
      <c r="C519" s="320" t="s">
        <v>15</v>
      </c>
      <c r="D519" s="325">
        <v>14</v>
      </c>
      <c r="E519" s="131">
        <v>0</v>
      </c>
      <c r="F519" s="131">
        <v>0</v>
      </c>
      <c r="G519" s="15">
        <f t="shared" si="28"/>
        <v>0</v>
      </c>
      <c r="H519" s="15">
        <f t="shared" si="29"/>
        <v>0</v>
      </c>
      <c r="I519" s="15">
        <f t="shared" si="30"/>
        <v>0</v>
      </c>
      <c r="J519" s="67">
        <f t="shared" si="31"/>
        <v>0</v>
      </c>
      <c r="K519" s="357" t="s">
        <v>1558</v>
      </c>
    </row>
    <row r="520" spans="1:11" ht="16.5">
      <c r="A520" s="315" t="s">
        <v>171</v>
      </c>
      <c r="B520" s="316" t="s">
        <v>1042</v>
      </c>
      <c r="C520" s="317" t="s">
        <v>15</v>
      </c>
      <c r="D520" s="323">
        <v>4</v>
      </c>
      <c r="E520" s="131">
        <v>0</v>
      </c>
      <c r="F520" s="131">
        <v>0</v>
      </c>
      <c r="G520" s="15">
        <f t="shared" si="28"/>
        <v>0</v>
      </c>
      <c r="H520" s="15">
        <f t="shared" si="29"/>
        <v>0</v>
      </c>
      <c r="I520" s="15">
        <f t="shared" si="30"/>
        <v>0</v>
      </c>
      <c r="J520" s="67">
        <f t="shared" si="31"/>
        <v>0</v>
      </c>
      <c r="K520" s="357" t="s">
        <v>1558</v>
      </c>
    </row>
    <row r="521" spans="1:11" s="84" customFormat="1" ht="8.25">
      <c r="A521" s="227"/>
      <c r="B521" s="288" t="s">
        <v>9</v>
      </c>
      <c r="C521" s="228" t="s">
        <v>30</v>
      </c>
      <c r="D521" s="229"/>
      <c r="E521" s="131"/>
      <c r="F521" s="131"/>
      <c r="G521" s="229"/>
      <c r="H521" s="233">
        <f>SUM(H517:H520)</f>
        <v>0</v>
      </c>
      <c r="I521" s="233">
        <f>SUM(I517:I520)</f>
        <v>0</v>
      </c>
      <c r="J521" s="234"/>
      <c r="K521" s="358"/>
    </row>
    <row r="522" spans="1:11" s="84" customFormat="1" ht="8.25">
      <c r="A522" s="289"/>
      <c r="B522" s="290"/>
      <c r="C522" s="291" t="s">
        <v>30</v>
      </c>
      <c r="D522" s="292"/>
      <c r="E522" s="292"/>
      <c r="F522" s="292"/>
      <c r="G522" s="292"/>
      <c r="H522" s="292"/>
      <c r="I522" s="235">
        <f>SUM(H521:I521)</f>
        <v>0</v>
      </c>
      <c r="J522" s="293"/>
      <c r="K522" s="359"/>
    </row>
    <row r="523" spans="1:11" s="84" customFormat="1" ht="8.25">
      <c r="A523" s="232" t="s">
        <v>1043</v>
      </c>
      <c r="B523" s="130" t="s">
        <v>1044</v>
      </c>
      <c r="C523" s="228"/>
      <c r="D523" s="229"/>
      <c r="E523" s="229"/>
      <c r="F523" s="229"/>
      <c r="G523" s="230"/>
      <c r="H523" s="230"/>
      <c r="I523" s="230"/>
      <c r="J523" s="231"/>
      <c r="K523" s="356"/>
    </row>
    <row r="524" spans="1:11" s="84" customFormat="1" ht="8.25">
      <c r="A524" s="232" t="s">
        <v>50</v>
      </c>
      <c r="B524" s="130" t="s">
        <v>81</v>
      </c>
      <c r="C524" s="228"/>
      <c r="D524" s="229"/>
      <c r="E524" s="229"/>
      <c r="F524" s="229"/>
      <c r="G524" s="230"/>
      <c r="H524" s="230"/>
      <c r="I524" s="230"/>
      <c r="J524" s="231"/>
      <c r="K524" s="356"/>
    </row>
    <row r="525" spans="1:11" ht="16.5">
      <c r="A525" s="315" t="s">
        <v>172</v>
      </c>
      <c r="B525" s="316" t="s">
        <v>1045</v>
      </c>
      <c r="C525" s="317" t="s">
        <v>15</v>
      </c>
      <c r="D525" s="318">
        <v>1</v>
      </c>
      <c r="E525" s="131">
        <v>0</v>
      </c>
      <c r="F525" s="131">
        <v>0</v>
      </c>
      <c r="G525" s="15">
        <f t="shared" si="28"/>
        <v>0</v>
      </c>
      <c r="H525" s="15">
        <f t="shared" si="29"/>
        <v>0</v>
      </c>
      <c r="I525" s="15">
        <f t="shared" si="30"/>
        <v>0</v>
      </c>
      <c r="J525" s="67">
        <f t="shared" si="31"/>
        <v>0</v>
      </c>
      <c r="K525" s="357" t="s">
        <v>1559</v>
      </c>
    </row>
    <row r="526" spans="1:11" ht="16.5">
      <c r="A526" s="315" t="s">
        <v>173</v>
      </c>
      <c r="B526" s="316" t="s">
        <v>1046</v>
      </c>
      <c r="C526" s="317" t="s">
        <v>15</v>
      </c>
      <c r="D526" s="318">
        <v>1</v>
      </c>
      <c r="E526" s="131">
        <v>0</v>
      </c>
      <c r="F526" s="131">
        <v>0</v>
      </c>
      <c r="G526" s="15">
        <f aca="true" t="shared" si="32" ref="G526:G588">SUM(E526:F526)</f>
        <v>0</v>
      </c>
      <c r="H526" s="15">
        <f aca="true" t="shared" si="33" ref="H526:H588">TRUNC(D526*E526,2)</f>
        <v>0</v>
      </c>
      <c r="I526" s="15">
        <f aca="true" t="shared" si="34" ref="I526:I588">TRUNC(D526*F526,2)</f>
        <v>0</v>
      </c>
      <c r="J526" s="67">
        <f aca="true" t="shared" si="35" ref="J526:J588">SUM(H526:I526)</f>
        <v>0</v>
      </c>
      <c r="K526" s="357" t="s">
        <v>1560</v>
      </c>
    </row>
    <row r="527" spans="1:11" ht="16.5">
      <c r="A527" s="315" t="s">
        <v>174</v>
      </c>
      <c r="B527" s="316" t="s">
        <v>1047</v>
      </c>
      <c r="C527" s="317" t="s">
        <v>18</v>
      </c>
      <c r="D527" s="318">
        <v>18.5</v>
      </c>
      <c r="E527" s="131">
        <v>0</v>
      </c>
      <c r="F527" s="131">
        <v>0</v>
      </c>
      <c r="G527" s="15">
        <f t="shared" si="32"/>
        <v>0</v>
      </c>
      <c r="H527" s="15">
        <f t="shared" si="33"/>
        <v>0</v>
      </c>
      <c r="I527" s="15">
        <f t="shared" si="34"/>
        <v>0</v>
      </c>
      <c r="J527" s="67">
        <f t="shared" si="35"/>
        <v>0</v>
      </c>
      <c r="K527" s="357" t="s">
        <v>1561</v>
      </c>
    </row>
    <row r="528" spans="1:11" ht="16.5">
      <c r="A528" s="315" t="s">
        <v>175</v>
      </c>
      <c r="B528" s="316" t="s">
        <v>1048</v>
      </c>
      <c r="C528" s="317" t="s">
        <v>18</v>
      </c>
      <c r="D528" s="318">
        <v>64.3</v>
      </c>
      <c r="E528" s="131">
        <v>0</v>
      </c>
      <c r="F528" s="131">
        <v>0</v>
      </c>
      <c r="G528" s="15">
        <f t="shared" si="32"/>
        <v>0</v>
      </c>
      <c r="H528" s="15">
        <f t="shared" si="33"/>
        <v>0</v>
      </c>
      <c r="I528" s="15">
        <f t="shared" si="34"/>
        <v>0</v>
      </c>
      <c r="J528" s="67">
        <f t="shared" si="35"/>
        <v>0</v>
      </c>
      <c r="K528" s="357" t="s">
        <v>1561</v>
      </c>
    </row>
    <row r="529" spans="1:11" ht="16.5">
      <c r="A529" s="315" t="s">
        <v>176</v>
      </c>
      <c r="B529" s="316" t="s">
        <v>1011</v>
      </c>
      <c r="C529" s="317" t="s">
        <v>18</v>
      </c>
      <c r="D529" s="318">
        <v>79.1</v>
      </c>
      <c r="E529" s="131">
        <v>0</v>
      </c>
      <c r="F529" s="131">
        <v>0</v>
      </c>
      <c r="G529" s="15">
        <f t="shared" si="32"/>
        <v>0</v>
      </c>
      <c r="H529" s="15">
        <f t="shared" si="33"/>
        <v>0</v>
      </c>
      <c r="I529" s="15">
        <f t="shared" si="34"/>
        <v>0</v>
      </c>
      <c r="J529" s="67">
        <f t="shared" si="35"/>
        <v>0</v>
      </c>
      <c r="K529" s="357" t="s">
        <v>1561</v>
      </c>
    </row>
    <row r="530" spans="1:11" ht="24.75">
      <c r="A530" s="315" t="s">
        <v>177</v>
      </c>
      <c r="B530" s="316" t="s">
        <v>1049</v>
      </c>
      <c r="C530" s="317" t="s">
        <v>18</v>
      </c>
      <c r="D530" s="318">
        <v>22.6</v>
      </c>
      <c r="E530" s="131">
        <v>0</v>
      </c>
      <c r="F530" s="131">
        <v>0</v>
      </c>
      <c r="G530" s="15">
        <f t="shared" si="32"/>
        <v>0</v>
      </c>
      <c r="H530" s="15">
        <f t="shared" si="33"/>
        <v>0</v>
      </c>
      <c r="I530" s="15">
        <f t="shared" si="34"/>
        <v>0</v>
      </c>
      <c r="J530" s="67">
        <f t="shared" si="35"/>
        <v>0</v>
      </c>
      <c r="K530" s="357" t="s">
        <v>1561</v>
      </c>
    </row>
    <row r="531" spans="1:11" ht="24.75">
      <c r="A531" s="315" t="s">
        <v>178</v>
      </c>
      <c r="B531" s="316" t="s">
        <v>1050</v>
      </c>
      <c r="C531" s="317" t="s">
        <v>18</v>
      </c>
      <c r="D531" s="318">
        <v>45</v>
      </c>
      <c r="E531" s="131">
        <v>0</v>
      </c>
      <c r="F531" s="131">
        <v>0</v>
      </c>
      <c r="G531" s="15">
        <f t="shared" si="32"/>
        <v>0</v>
      </c>
      <c r="H531" s="15">
        <f t="shared" si="33"/>
        <v>0</v>
      </c>
      <c r="I531" s="15">
        <f t="shared" si="34"/>
        <v>0</v>
      </c>
      <c r="J531" s="67">
        <f t="shared" si="35"/>
        <v>0</v>
      </c>
      <c r="K531" s="357" t="s">
        <v>1561</v>
      </c>
    </row>
    <row r="532" spans="1:11" ht="16.5">
      <c r="A532" s="315" t="s">
        <v>179</v>
      </c>
      <c r="B532" s="316" t="s">
        <v>1051</v>
      </c>
      <c r="C532" s="320" t="s">
        <v>15</v>
      </c>
      <c r="D532" s="327">
        <v>2</v>
      </c>
      <c r="E532" s="131">
        <v>0</v>
      </c>
      <c r="F532" s="131">
        <v>0</v>
      </c>
      <c r="G532" s="15">
        <f t="shared" si="32"/>
        <v>0</v>
      </c>
      <c r="H532" s="15">
        <f t="shared" si="33"/>
        <v>0</v>
      </c>
      <c r="I532" s="15">
        <f t="shared" si="34"/>
        <v>0</v>
      </c>
      <c r="J532" s="67">
        <f t="shared" si="35"/>
        <v>0</v>
      </c>
      <c r="K532" s="357" t="s">
        <v>1561</v>
      </c>
    </row>
    <row r="533" spans="1:11" ht="16.5">
      <c r="A533" s="315" t="s">
        <v>180</v>
      </c>
      <c r="B533" s="316" t="s">
        <v>1052</v>
      </c>
      <c r="C533" s="320" t="s">
        <v>15</v>
      </c>
      <c r="D533" s="327">
        <v>1</v>
      </c>
      <c r="E533" s="131">
        <v>0</v>
      </c>
      <c r="F533" s="131">
        <v>0</v>
      </c>
      <c r="G533" s="15">
        <f t="shared" si="32"/>
        <v>0</v>
      </c>
      <c r="H533" s="15">
        <f t="shared" si="33"/>
        <v>0</v>
      </c>
      <c r="I533" s="15">
        <f t="shared" si="34"/>
        <v>0</v>
      </c>
      <c r="J533" s="67">
        <f t="shared" si="35"/>
        <v>0</v>
      </c>
      <c r="K533" s="357" t="s">
        <v>1561</v>
      </c>
    </row>
    <row r="534" spans="1:11" ht="16.5">
      <c r="A534" s="315" t="s">
        <v>181</v>
      </c>
      <c r="B534" s="316" t="s">
        <v>1053</v>
      </c>
      <c r="C534" s="320" t="s">
        <v>15</v>
      </c>
      <c r="D534" s="327">
        <v>2</v>
      </c>
      <c r="E534" s="131">
        <v>0</v>
      </c>
      <c r="F534" s="131">
        <v>0</v>
      </c>
      <c r="G534" s="15">
        <f t="shared" si="32"/>
        <v>0</v>
      </c>
      <c r="H534" s="15">
        <f t="shared" si="33"/>
        <v>0</v>
      </c>
      <c r="I534" s="15">
        <f t="shared" si="34"/>
        <v>0</v>
      </c>
      <c r="J534" s="67">
        <f t="shared" si="35"/>
        <v>0</v>
      </c>
      <c r="K534" s="357" t="s">
        <v>1561</v>
      </c>
    </row>
    <row r="535" spans="1:11" ht="16.5">
      <c r="A535" s="315" t="s">
        <v>182</v>
      </c>
      <c r="B535" s="316" t="s">
        <v>1054</v>
      </c>
      <c r="C535" s="320" t="s">
        <v>15</v>
      </c>
      <c r="D535" s="327">
        <v>4</v>
      </c>
      <c r="E535" s="131">
        <v>0</v>
      </c>
      <c r="F535" s="131">
        <v>0</v>
      </c>
      <c r="G535" s="15">
        <f t="shared" si="32"/>
        <v>0</v>
      </c>
      <c r="H535" s="15">
        <f t="shared" si="33"/>
        <v>0</v>
      </c>
      <c r="I535" s="15">
        <f t="shared" si="34"/>
        <v>0</v>
      </c>
      <c r="J535" s="67">
        <f t="shared" si="35"/>
        <v>0</v>
      </c>
      <c r="K535" s="357" t="s">
        <v>1561</v>
      </c>
    </row>
    <row r="536" spans="1:11" ht="16.5">
      <c r="A536" s="315" t="s">
        <v>183</v>
      </c>
      <c r="B536" s="316" t="s">
        <v>1055</v>
      </c>
      <c r="C536" s="317" t="s">
        <v>15</v>
      </c>
      <c r="D536" s="318">
        <v>14</v>
      </c>
      <c r="E536" s="131">
        <v>0</v>
      </c>
      <c r="F536" s="131">
        <v>0</v>
      </c>
      <c r="G536" s="15">
        <f t="shared" si="32"/>
        <v>0</v>
      </c>
      <c r="H536" s="15">
        <f t="shared" si="33"/>
        <v>0</v>
      </c>
      <c r="I536" s="15">
        <f t="shared" si="34"/>
        <v>0</v>
      </c>
      <c r="J536" s="67">
        <f t="shared" si="35"/>
        <v>0</v>
      </c>
      <c r="K536" s="357" t="s">
        <v>1561</v>
      </c>
    </row>
    <row r="537" spans="1:11" ht="16.5">
      <c r="A537" s="315" t="s">
        <v>184</v>
      </c>
      <c r="B537" s="316" t="s">
        <v>1056</v>
      </c>
      <c r="C537" s="335" t="s">
        <v>15</v>
      </c>
      <c r="D537" s="343">
        <v>10</v>
      </c>
      <c r="E537" s="131">
        <v>0</v>
      </c>
      <c r="F537" s="131">
        <v>0</v>
      </c>
      <c r="G537" s="15">
        <f t="shared" si="32"/>
        <v>0</v>
      </c>
      <c r="H537" s="15">
        <f t="shared" si="33"/>
        <v>0</v>
      </c>
      <c r="I537" s="15">
        <f t="shared" si="34"/>
        <v>0</v>
      </c>
      <c r="J537" s="67">
        <f t="shared" si="35"/>
        <v>0</v>
      </c>
      <c r="K537" s="357" t="s">
        <v>1561</v>
      </c>
    </row>
    <row r="538" spans="1:11" ht="12.75">
      <c r="A538" s="315" t="s">
        <v>185</v>
      </c>
      <c r="B538" s="316" t="s">
        <v>1057</v>
      </c>
      <c r="C538" s="335" t="s">
        <v>15</v>
      </c>
      <c r="D538" s="327">
        <v>8</v>
      </c>
      <c r="E538" s="131">
        <v>0</v>
      </c>
      <c r="F538" s="131">
        <v>0</v>
      </c>
      <c r="G538" s="15">
        <f t="shared" si="32"/>
        <v>0</v>
      </c>
      <c r="H538" s="15">
        <f t="shared" si="33"/>
        <v>0</v>
      </c>
      <c r="I538" s="15">
        <f t="shared" si="34"/>
        <v>0</v>
      </c>
      <c r="J538" s="67">
        <f t="shared" si="35"/>
        <v>0</v>
      </c>
      <c r="K538" s="357"/>
    </row>
    <row r="539" spans="1:11" ht="16.5">
      <c r="A539" s="315" t="s">
        <v>186</v>
      </c>
      <c r="B539" s="316" t="s">
        <v>1058</v>
      </c>
      <c r="C539" s="335" t="s">
        <v>15</v>
      </c>
      <c r="D539" s="343">
        <v>4</v>
      </c>
      <c r="E539" s="131">
        <v>0</v>
      </c>
      <c r="F539" s="131">
        <v>0</v>
      </c>
      <c r="G539" s="15">
        <f t="shared" si="32"/>
        <v>0</v>
      </c>
      <c r="H539" s="15">
        <f t="shared" si="33"/>
        <v>0</v>
      </c>
      <c r="I539" s="15">
        <f t="shared" si="34"/>
        <v>0</v>
      </c>
      <c r="J539" s="67">
        <f t="shared" si="35"/>
        <v>0</v>
      </c>
      <c r="K539" s="357"/>
    </row>
    <row r="540" spans="1:11" ht="16.5">
      <c r="A540" s="315" t="s">
        <v>187</v>
      </c>
      <c r="B540" s="316" t="s">
        <v>1059</v>
      </c>
      <c r="C540" s="317" t="s">
        <v>15</v>
      </c>
      <c r="D540" s="318">
        <v>1</v>
      </c>
      <c r="E540" s="131">
        <v>0</v>
      </c>
      <c r="F540" s="131">
        <v>0</v>
      </c>
      <c r="G540" s="15">
        <f t="shared" si="32"/>
        <v>0</v>
      </c>
      <c r="H540" s="15">
        <f t="shared" si="33"/>
        <v>0</v>
      </c>
      <c r="I540" s="15">
        <f t="shared" si="34"/>
        <v>0</v>
      </c>
      <c r="J540" s="67">
        <f t="shared" si="35"/>
        <v>0</v>
      </c>
      <c r="K540" s="357" t="s">
        <v>1562</v>
      </c>
    </row>
    <row r="541" spans="1:11" ht="16.5">
      <c r="A541" s="315" t="s">
        <v>188</v>
      </c>
      <c r="B541" s="316" t="s">
        <v>1060</v>
      </c>
      <c r="C541" s="317" t="s">
        <v>15</v>
      </c>
      <c r="D541" s="318">
        <v>1</v>
      </c>
      <c r="E541" s="131">
        <v>0</v>
      </c>
      <c r="F541" s="131">
        <v>0</v>
      </c>
      <c r="G541" s="15">
        <f t="shared" si="32"/>
        <v>0</v>
      </c>
      <c r="H541" s="15">
        <f t="shared" si="33"/>
        <v>0</v>
      </c>
      <c r="I541" s="15">
        <f t="shared" si="34"/>
        <v>0</v>
      </c>
      <c r="J541" s="67">
        <f t="shared" si="35"/>
        <v>0</v>
      </c>
      <c r="K541" s="357"/>
    </row>
    <row r="542" spans="1:11" ht="24.75">
      <c r="A542" s="315" t="s">
        <v>189</v>
      </c>
      <c r="B542" s="316" t="s">
        <v>1061</v>
      </c>
      <c r="C542" s="317" t="s">
        <v>15</v>
      </c>
      <c r="D542" s="318">
        <v>6</v>
      </c>
      <c r="E542" s="131">
        <v>0</v>
      </c>
      <c r="F542" s="131">
        <v>0</v>
      </c>
      <c r="G542" s="15">
        <f t="shared" si="32"/>
        <v>0</v>
      </c>
      <c r="H542" s="15">
        <f t="shared" si="33"/>
        <v>0</v>
      </c>
      <c r="I542" s="15">
        <f t="shared" si="34"/>
        <v>0</v>
      </c>
      <c r="J542" s="67">
        <f t="shared" si="35"/>
        <v>0</v>
      </c>
      <c r="K542" s="357"/>
    </row>
    <row r="543" spans="1:11" ht="24.75">
      <c r="A543" s="315" t="s">
        <v>190</v>
      </c>
      <c r="B543" s="316" t="s">
        <v>1062</v>
      </c>
      <c r="C543" s="317" t="s">
        <v>15</v>
      </c>
      <c r="D543" s="318">
        <v>3</v>
      </c>
      <c r="E543" s="131">
        <v>0</v>
      </c>
      <c r="F543" s="131">
        <v>0</v>
      </c>
      <c r="G543" s="15">
        <f t="shared" si="32"/>
        <v>0</v>
      </c>
      <c r="H543" s="15">
        <f t="shared" si="33"/>
        <v>0</v>
      </c>
      <c r="I543" s="15">
        <f t="shared" si="34"/>
        <v>0</v>
      </c>
      <c r="J543" s="67">
        <f t="shared" si="35"/>
        <v>0</v>
      </c>
      <c r="K543" s="357"/>
    </row>
    <row r="544" spans="1:11" ht="16.5">
      <c r="A544" s="315" t="s">
        <v>191</v>
      </c>
      <c r="B544" s="316" t="s">
        <v>1063</v>
      </c>
      <c r="C544" s="317" t="s">
        <v>15</v>
      </c>
      <c r="D544" s="318">
        <v>1</v>
      </c>
      <c r="E544" s="131">
        <v>0</v>
      </c>
      <c r="F544" s="131">
        <v>0</v>
      </c>
      <c r="G544" s="15">
        <f t="shared" si="32"/>
        <v>0</v>
      </c>
      <c r="H544" s="15">
        <f t="shared" si="33"/>
        <v>0</v>
      </c>
      <c r="I544" s="15">
        <f t="shared" si="34"/>
        <v>0</v>
      </c>
      <c r="J544" s="67">
        <f t="shared" si="35"/>
        <v>0</v>
      </c>
      <c r="K544" s="357"/>
    </row>
    <row r="545" spans="1:11" ht="16.5">
      <c r="A545" s="315" t="s">
        <v>192</v>
      </c>
      <c r="B545" s="316" t="s">
        <v>1064</v>
      </c>
      <c r="C545" s="317" t="s">
        <v>15</v>
      </c>
      <c r="D545" s="318">
        <v>2</v>
      </c>
      <c r="E545" s="131">
        <v>0</v>
      </c>
      <c r="F545" s="131">
        <v>0</v>
      </c>
      <c r="G545" s="15">
        <f t="shared" si="32"/>
        <v>0</v>
      </c>
      <c r="H545" s="15">
        <f t="shared" si="33"/>
        <v>0</v>
      </c>
      <c r="I545" s="15">
        <f t="shared" si="34"/>
        <v>0</v>
      </c>
      <c r="J545" s="67">
        <f t="shared" si="35"/>
        <v>0</v>
      </c>
      <c r="K545" s="357"/>
    </row>
    <row r="546" spans="1:11" ht="12.75">
      <c r="A546" s="315" t="s">
        <v>193</v>
      </c>
      <c r="B546" s="316" t="s">
        <v>1065</v>
      </c>
      <c r="C546" s="317" t="s">
        <v>15</v>
      </c>
      <c r="D546" s="318">
        <v>3</v>
      </c>
      <c r="E546" s="131">
        <v>0</v>
      </c>
      <c r="F546" s="131">
        <v>0</v>
      </c>
      <c r="G546" s="15">
        <f t="shared" si="32"/>
        <v>0</v>
      </c>
      <c r="H546" s="15">
        <f t="shared" si="33"/>
        <v>0</v>
      </c>
      <c r="I546" s="15">
        <f t="shared" si="34"/>
        <v>0</v>
      </c>
      <c r="J546" s="67">
        <f t="shared" si="35"/>
        <v>0</v>
      </c>
      <c r="K546" s="357"/>
    </row>
    <row r="547" spans="1:11" ht="24.75">
      <c r="A547" s="315" t="s">
        <v>194</v>
      </c>
      <c r="B547" s="316" t="s">
        <v>1066</v>
      </c>
      <c r="C547" s="317" t="s">
        <v>15</v>
      </c>
      <c r="D547" s="318">
        <v>3</v>
      </c>
      <c r="E547" s="131">
        <v>0</v>
      </c>
      <c r="F547" s="131">
        <v>0</v>
      </c>
      <c r="G547" s="15">
        <f t="shared" si="32"/>
        <v>0</v>
      </c>
      <c r="H547" s="15">
        <f t="shared" si="33"/>
        <v>0</v>
      </c>
      <c r="I547" s="15">
        <f t="shared" si="34"/>
        <v>0</v>
      </c>
      <c r="J547" s="67">
        <f t="shared" si="35"/>
        <v>0</v>
      </c>
      <c r="K547" s="357"/>
    </row>
    <row r="548" spans="1:11" ht="16.5">
      <c r="A548" s="315" t="s">
        <v>195</v>
      </c>
      <c r="B548" s="316" t="s">
        <v>1067</v>
      </c>
      <c r="C548" s="320" t="s">
        <v>15</v>
      </c>
      <c r="D548" s="327">
        <v>1</v>
      </c>
      <c r="E548" s="131">
        <v>0</v>
      </c>
      <c r="F548" s="131">
        <v>0</v>
      </c>
      <c r="G548" s="15">
        <f t="shared" si="32"/>
        <v>0</v>
      </c>
      <c r="H548" s="15">
        <f t="shared" si="33"/>
        <v>0</v>
      </c>
      <c r="I548" s="15">
        <f t="shared" si="34"/>
        <v>0</v>
      </c>
      <c r="J548" s="67">
        <f t="shared" si="35"/>
        <v>0</v>
      </c>
      <c r="K548" s="357"/>
    </row>
    <row r="549" spans="1:11" ht="24.75">
      <c r="A549" s="315" t="s">
        <v>196</v>
      </c>
      <c r="B549" s="316" t="s">
        <v>1068</v>
      </c>
      <c r="C549" s="317" t="s">
        <v>15</v>
      </c>
      <c r="D549" s="318">
        <v>10</v>
      </c>
      <c r="E549" s="131">
        <v>0</v>
      </c>
      <c r="F549" s="131">
        <v>0</v>
      </c>
      <c r="G549" s="15">
        <f t="shared" si="32"/>
        <v>0</v>
      </c>
      <c r="H549" s="15">
        <f t="shared" si="33"/>
        <v>0</v>
      </c>
      <c r="I549" s="15">
        <f t="shared" si="34"/>
        <v>0</v>
      </c>
      <c r="J549" s="67">
        <f t="shared" si="35"/>
        <v>0</v>
      </c>
      <c r="K549" s="357"/>
    </row>
    <row r="550" spans="1:11" ht="24.75">
      <c r="A550" s="315" t="s">
        <v>197</v>
      </c>
      <c r="B550" s="316" t="s">
        <v>1069</v>
      </c>
      <c r="C550" s="317" t="s">
        <v>15</v>
      </c>
      <c r="D550" s="318">
        <v>2</v>
      </c>
      <c r="E550" s="131">
        <v>0</v>
      </c>
      <c r="F550" s="131">
        <v>0</v>
      </c>
      <c r="G550" s="15">
        <f t="shared" si="32"/>
        <v>0</v>
      </c>
      <c r="H550" s="15">
        <f t="shared" si="33"/>
        <v>0</v>
      </c>
      <c r="I550" s="15">
        <f t="shared" si="34"/>
        <v>0</v>
      </c>
      <c r="J550" s="67">
        <f t="shared" si="35"/>
        <v>0</v>
      </c>
      <c r="K550" s="357"/>
    </row>
    <row r="551" spans="1:11" ht="16.5">
      <c r="A551" s="315" t="s">
        <v>198</v>
      </c>
      <c r="B551" s="316" t="s">
        <v>1070</v>
      </c>
      <c r="C551" s="317" t="s">
        <v>15</v>
      </c>
      <c r="D551" s="318">
        <v>2</v>
      </c>
      <c r="E551" s="131">
        <v>0</v>
      </c>
      <c r="F551" s="131">
        <v>0</v>
      </c>
      <c r="G551" s="15">
        <f t="shared" si="32"/>
        <v>0</v>
      </c>
      <c r="H551" s="15">
        <f t="shared" si="33"/>
        <v>0</v>
      </c>
      <c r="I551" s="15">
        <f t="shared" si="34"/>
        <v>0</v>
      </c>
      <c r="J551" s="67">
        <f t="shared" si="35"/>
        <v>0</v>
      </c>
      <c r="K551" s="357"/>
    </row>
    <row r="552" spans="1:11" ht="24.75">
      <c r="A552" s="315" t="s">
        <v>199</v>
      </c>
      <c r="B552" s="316" t="s">
        <v>1071</v>
      </c>
      <c r="C552" s="317" t="s">
        <v>15</v>
      </c>
      <c r="D552" s="318">
        <v>1</v>
      </c>
      <c r="E552" s="131">
        <v>0</v>
      </c>
      <c r="F552" s="131">
        <v>0</v>
      </c>
      <c r="G552" s="15">
        <f t="shared" si="32"/>
        <v>0</v>
      </c>
      <c r="H552" s="15">
        <f t="shared" si="33"/>
        <v>0</v>
      </c>
      <c r="I552" s="15">
        <f t="shared" si="34"/>
        <v>0</v>
      </c>
      <c r="J552" s="67">
        <f t="shared" si="35"/>
        <v>0</v>
      </c>
      <c r="K552" s="357"/>
    </row>
    <row r="553" spans="1:11" ht="12.75">
      <c r="A553" s="315" t="s">
        <v>200</v>
      </c>
      <c r="B553" s="316" t="s">
        <v>1072</v>
      </c>
      <c r="C553" s="335" t="s">
        <v>15</v>
      </c>
      <c r="D553" s="343">
        <v>1</v>
      </c>
      <c r="E553" s="131">
        <v>0</v>
      </c>
      <c r="F553" s="131">
        <v>0</v>
      </c>
      <c r="G553" s="15">
        <f t="shared" si="32"/>
        <v>0</v>
      </c>
      <c r="H553" s="15">
        <f t="shared" si="33"/>
        <v>0</v>
      </c>
      <c r="I553" s="15">
        <f t="shared" si="34"/>
        <v>0</v>
      </c>
      <c r="J553" s="67">
        <f t="shared" si="35"/>
        <v>0</v>
      </c>
      <c r="K553" s="357"/>
    </row>
    <row r="554" spans="1:11" ht="16.5">
      <c r="A554" s="315" t="s">
        <v>201</v>
      </c>
      <c r="B554" s="316" t="s">
        <v>1073</v>
      </c>
      <c r="C554" s="317" t="s">
        <v>15</v>
      </c>
      <c r="D554" s="318">
        <v>6</v>
      </c>
      <c r="E554" s="131">
        <v>0</v>
      </c>
      <c r="F554" s="131">
        <v>0</v>
      </c>
      <c r="G554" s="15">
        <f t="shared" si="32"/>
        <v>0</v>
      </c>
      <c r="H554" s="15">
        <f t="shared" si="33"/>
        <v>0</v>
      </c>
      <c r="I554" s="15">
        <f t="shared" si="34"/>
        <v>0</v>
      </c>
      <c r="J554" s="67">
        <f t="shared" si="35"/>
        <v>0</v>
      </c>
      <c r="K554" s="357"/>
    </row>
    <row r="555" spans="1:11" ht="12.75">
      <c r="A555" s="315" t="s">
        <v>202</v>
      </c>
      <c r="B555" s="316" t="s">
        <v>1074</v>
      </c>
      <c r="C555" s="317" t="s">
        <v>15</v>
      </c>
      <c r="D555" s="318">
        <v>2</v>
      </c>
      <c r="E555" s="131">
        <v>0</v>
      </c>
      <c r="F555" s="131">
        <v>0</v>
      </c>
      <c r="G555" s="15">
        <f t="shared" si="32"/>
        <v>0</v>
      </c>
      <c r="H555" s="15">
        <f t="shared" si="33"/>
        <v>0</v>
      </c>
      <c r="I555" s="15">
        <f t="shared" si="34"/>
        <v>0</v>
      </c>
      <c r="J555" s="67">
        <f t="shared" si="35"/>
        <v>0</v>
      </c>
      <c r="K555" s="357"/>
    </row>
    <row r="556" spans="1:11" ht="16.5">
      <c r="A556" s="315" t="s">
        <v>203</v>
      </c>
      <c r="B556" s="316" t="s">
        <v>1075</v>
      </c>
      <c r="C556" s="317" t="s">
        <v>15</v>
      </c>
      <c r="D556" s="318">
        <v>2</v>
      </c>
      <c r="E556" s="131">
        <v>0</v>
      </c>
      <c r="F556" s="131">
        <v>0</v>
      </c>
      <c r="G556" s="15">
        <f t="shared" si="32"/>
        <v>0</v>
      </c>
      <c r="H556" s="15">
        <f t="shared" si="33"/>
        <v>0</v>
      </c>
      <c r="I556" s="15">
        <f t="shared" si="34"/>
        <v>0</v>
      </c>
      <c r="J556" s="67">
        <f t="shared" si="35"/>
        <v>0</v>
      </c>
      <c r="K556" s="357"/>
    </row>
    <row r="557" spans="1:11" ht="24.75">
      <c r="A557" s="315" t="s">
        <v>204</v>
      </c>
      <c r="B557" s="316" t="s">
        <v>1018</v>
      </c>
      <c r="C557" s="317" t="s">
        <v>15</v>
      </c>
      <c r="D557" s="318">
        <v>10</v>
      </c>
      <c r="E557" s="131">
        <v>0</v>
      </c>
      <c r="F557" s="131">
        <v>0</v>
      </c>
      <c r="G557" s="15">
        <f t="shared" si="32"/>
        <v>0</v>
      </c>
      <c r="H557" s="15">
        <f t="shared" si="33"/>
        <v>0</v>
      </c>
      <c r="I557" s="15">
        <f t="shared" si="34"/>
        <v>0</v>
      </c>
      <c r="J557" s="67">
        <f t="shared" si="35"/>
        <v>0</v>
      </c>
      <c r="K557" s="357"/>
    </row>
    <row r="558" spans="1:11" ht="16.5">
      <c r="A558" s="315" t="s">
        <v>205</v>
      </c>
      <c r="B558" s="316" t="s">
        <v>1076</v>
      </c>
      <c r="C558" s="317" t="s">
        <v>15</v>
      </c>
      <c r="D558" s="318">
        <v>4</v>
      </c>
      <c r="E558" s="131">
        <v>0</v>
      </c>
      <c r="F558" s="131">
        <v>0</v>
      </c>
      <c r="G558" s="15">
        <f t="shared" si="32"/>
        <v>0</v>
      </c>
      <c r="H558" s="15">
        <f t="shared" si="33"/>
        <v>0</v>
      </c>
      <c r="I558" s="15">
        <f t="shared" si="34"/>
        <v>0</v>
      </c>
      <c r="J558" s="67">
        <f t="shared" si="35"/>
        <v>0</v>
      </c>
      <c r="K558" s="357"/>
    </row>
    <row r="559" spans="1:11" ht="24.75">
      <c r="A559" s="315" t="s">
        <v>206</v>
      </c>
      <c r="B559" s="316" t="s">
        <v>1077</v>
      </c>
      <c r="C559" s="317" t="s">
        <v>15</v>
      </c>
      <c r="D559" s="318">
        <v>10</v>
      </c>
      <c r="E559" s="131">
        <v>0</v>
      </c>
      <c r="F559" s="131">
        <v>0</v>
      </c>
      <c r="G559" s="15">
        <f t="shared" si="32"/>
        <v>0</v>
      </c>
      <c r="H559" s="15">
        <f t="shared" si="33"/>
        <v>0</v>
      </c>
      <c r="I559" s="15">
        <f t="shared" si="34"/>
        <v>0</v>
      </c>
      <c r="J559" s="67">
        <f t="shared" si="35"/>
        <v>0</v>
      </c>
      <c r="K559" s="357"/>
    </row>
    <row r="560" spans="1:11" ht="24.75">
      <c r="A560" s="315" t="s">
        <v>207</v>
      </c>
      <c r="B560" s="316" t="s">
        <v>1078</v>
      </c>
      <c r="C560" s="317" t="s">
        <v>15</v>
      </c>
      <c r="D560" s="318">
        <v>2</v>
      </c>
      <c r="E560" s="131">
        <v>0</v>
      </c>
      <c r="F560" s="131">
        <v>0</v>
      </c>
      <c r="G560" s="15">
        <f t="shared" si="32"/>
        <v>0</v>
      </c>
      <c r="H560" s="15">
        <f t="shared" si="33"/>
        <v>0</v>
      </c>
      <c r="I560" s="15">
        <f t="shared" si="34"/>
        <v>0</v>
      </c>
      <c r="J560" s="67">
        <f t="shared" si="35"/>
        <v>0</v>
      </c>
      <c r="K560" s="357"/>
    </row>
    <row r="561" spans="1:11" ht="33">
      <c r="A561" s="315" t="s">
        <v>1079</v>
      </c>
      <c r="B561" s="316" t="s">
        <v>1080</v>
      </c>
      <c r="C561" s="317" t="s">
        <v>15</v>
      </c>
      <c r="D561" s="318">
        <v>9</v>
      </c>
      <c r="E561" s="131">
        <v>0</v>
      </c>
      <c r="F561" s="131">
        <v>0</v>
      </c>
      <c r="G561" s="15">
        <f t="shared" si="32"/>
        <v>0</v>
      </c>
      <c r="H561" s="15">
        <f t="shared" si="33"/>
        <v>0</v>
      </c>
      <c r="I561" s="15">
        <f t="shared" si="34"/>
        <v>0</v>
      </c>
      <c r="J561" s="67">
        <f t="shared" si="35"/>
        <v>0</v>
      </c>
      <c r="K561" s="357"/>
    </row>
    <row r="562" spans="1:11" ht="16.5">
      <c r="A562" s="315" t="s">
        <v>1081</v>
      </c>
      <c r="B562" s="316" t="s">
        <v>1082</v>
      </c>
      <c r="C562" s="317" t="s">
        <v>15</v>
      </c>
      <c r="D562" s="318">
        <v>31</v>
      </c>
      <c r="E562" s="131">
        <v>0</v>
      </c>
      <c r="F562" s="131">
        <v>0</v>
      </c>
      <c r="G562" s="15">
        <f t="shared" si="32"/>
        <v>0</v>
      </c>
      <c r="H562" s="15">
        <f t="shared" si="33"/>
        <v>0</v>
      </c>
      <c r="I562" s="15">
        <f t="shared" si="34"/>
        <v>0</v>
      </c>
      <c r="J562" s="67">
        <f t="shared" si="35"/>
        <v>0</v>
      </c>
      <c r="K562" s="357"/>
    </row>
    <row r="563" spans="1:11" ht="24.75">
      <c r="A563" s="315" t="s">
        <v>1083</v>
      </c>
      <c r="B563" s="316" t="s">
        <v>1084</v>
      </c>
      <c r="C563" s="317" t="s">
        <v>15</v>
      </c>
      <c r="D563" s="318">
        <v>31</v>
      </c>
      <c r="E563" s="131">
        <v>0</v>
      </c>
      <c r="F563" s="131">
        <v>0</v>
      </c>
      <c r="G563" s="15">
        <f t="shared" si="32"/>
        <v>0</v>
      </c>
      <c r="H563" s="15">
        <f t="shared" si="33"/>
        <v>0</v>
      </c>
      <c r="I563" s="15">
        <f t="shared" si="34"/>
        <v>0</v>
      </c>
      <c r="J563" s="67">
        <f t="shared" si="35"/>
        <v>0</v>
      </c>
      <c r="K563" s="357"/>
    </row>
    <row r="564" spans="1:11" ht="12.75">
      <c r="A564" s="315" t="s">
        <v>1085</v>
      </c>
      <c r="B564" s="316" t="s">
        <v>1086</v>
      </c>
      <c r="C564" s="317" t="s">
        <v>15</v>
      </c>
      <c r="D564" s="318">
        <v>3</v>
      </c>
      <c r="E564" s="131">
        <v>0</v>
      </c>
      <c r="F564" s="131">
        <v>0</v>
      </c>
      <c r="G564" s="15">
        <f t="shared" si="32"/>
        <v>0</v>
      </c>
      <c r="H564" s="15">
        <f t="shared" si="33"/>
        <v>0</v>
      </c>
      <c r="I564" s="15">
        <f t="shared" si="34"/>
        <v>0</v>
      </c>
      <c r="J564" s="67">
        <f t="shared" si="35"/>
        <v>0</v>
      </c>
      <c r="K564" s="357"/>
    </row>
    <row r="565" spans="1:11" ht="24.75">
      <c r="A565" s="315" t="s">
        <v>1087</v>
      </c>
      <c r="B565" s="316" t="s">
        <v>1088</v>
      </c>
      <c r="C565" s="317" t="s">
        <v>15</v>
      </c>
      <c r="D565" s="318">
        <v>4</v>
      </c>
      <c r="E565" s="131">
        <v>0</v>
      </c>
      <c r="F565" s="131">
        <v>0</v>
      </c>
      <c r="G565" s="15">
        <f t="shared" si="32"/>
        <v>0</v>
      </c>
      <c r="H565" s="15">
        <f t="shared" si="33"/>
        <v>0</v>
      </c>
      <c r="I565" s="15">
        <f t="shared" si="34"/>
        <v>0</v>
      </c>
      <c r="J565" s="67">
        <f t="shared" si="35"/>
        <v>0</v>
      </c>
      <c r="K565" s="357"/>
    </row>
    <row r="566" spans="1:11" ht="24.75">
      <c r="A566" s="315" t="s">
        <v>1089</v>
      </c>
      <c r="B566" s="316" t="s">
        <v>1090</v>
      </c>
      <c r="C566" s="320" t="s">
        <v>15</v>
      </c>
      <c r="D566" s="327">
        <v>9</v>
      </c>
      <c r="E566" s="131">
        <v>0</v>
      </c>
      <c r="F566" s="131">
        <v>0</v>
      </c>
      <c r="G566" s="15">
        <f t="shared" si="32"/>
        <v>0</v>
      </c>
      <c r="H566" s="15">
        <f t="shared" si="33"/>
        <v>0</v>
      </c>
      <c r="I566" s="15">
        <f t="shared" si="34"/>
        <v>0</v>
      </c>
      <c r="J566" s="67">
        <f t="shared" si="35"/>
        <v>0</v>
      </c>
      <c r="K566" s="357"/>
    </row>
    <row r="567" spans="1:11" ht="24.75">
      <c r="A567" s="315" t="s">
        <v>1091</v>
      </c>
      <c r="B567" s="316" t="s">
        <v>1092</v>
      </c>
      <c r="C567" s="317" t="s">
        <v>15</v>
      </c>
      <c r="D567" s="318">
        <v>4</v>
      </c>
      <c r="E567" s="131">
        <v>0</v>
      </c>
      <c r="F567" s="131">
        <v>0</v>
      </c>
      <c r="G567" s="15">
        <f t="shared" si="32"/>
        <v>0</v>
      </c>
      <c r="H567" s="15">
        <f t="shared" si="33"/>
        <v>0</v>
      </c>
      <c r="I567" s="15">
        <f t="shared" si="34"/>
        <v>0</v>
      </c>
      <c r="J567" s="67">
        <f t="shared" si="35"/>
        <v>0</v>
      </c>
      <c r="K567" s="357"/>
    </row>
    <row r="568" spans="1:11" ht="16.5">
      <c r="A568" s="315" t="s">
        <v>1093</v>
      </c>
      <c r="B568" s="316" t="s">
        <v>1094</v>
      </c>
      <c r="C568" s="317" t="s">
        <v>15</v>
      </c>
      <c r="D568" s="318">
        <v>7</v>
      </c>
      <c r="E568" s="131">
        <v>0</v>
      </c>
      <c r="F568" s="131">
        <v>0</v>
      </c>
      <c r="G568" s="15">
        <f t="shared" si="32"/>
        <v>0</v>
      </c>
      <c r="H568" s="15">
        <f t="shared" si="33"/>
        <v>0</v>
      </c>
      <c r="I568" s="15">
        <f t="shared" si="34"/>
        <v>0</v>
      </c>
      <c r="J568" s="67">
        <f t="shared" si="35"/>
        <v>0</v>
      </c>
      <c r="K568" s="357"/>
    </row>
    <row r="569" spans="1:11" ht="16.5">
      <c r="A569" s="315" t="s">
        <v>1095</v>
      </c>
      <c r="B569" s="316" t="s">
        <v>1096</v>
      </c>
      <c r="C569" s="317" t="s">
        <v>15</v>
      </c>
      <c r="D569" s="318">
        <v>28</v>
      </c>
      <c r="E569" s="131">
        <v>0</v>
      </c>
      <c r="F569" s="131">
        <v>0</v>
      </c>
      <c r="G569" s="15">
        <f t="shared" si="32"/>
        <v>0</v>
      </c>
      <c r="H569" s="15">
        <f t="shared" si="33"/>
        <v>0</v>
      </c>
      <c r="I569" s="15">
        <f t="shared" si="34"/>
        <v>0</v>
      </c>
      <c r="J569" s="67">
        <f t="shared" si="35"/>
        <v>0</v>
      </c>
      <c r="K569" s="357"/>
    </row>
    <row r="570" spans="1:11" ht="16.5">
      <c r="A570" s="315" t="s">
        <v>1097</v>
      </c>
      <c r="B570" s="316" t="s">
        <v>1098</v>
      </c>
      <c r="C570" s="320" t="s">
        <v>15</v>
      </c>
      <c r="D570" s="327">
        <v>12</v>
      </c>
      <c r="E570" s="131">
        <v>0</v>
      </c>
      <c r="F570" s="131">
        <v>0</v>
      </c>
      <c r="G570" s="15">
        <f t="shared" si="32"/>
        <v>0</v>
      </c>
      <c r="H570" s="15">
        <f t="shared" si="33"/>
        <v>0</v>
      </c>
      <c r="I570" s="15">
        <f t="shared" si="34"/>
        <v>0</v>
      </c>
      <c r="J570" s="67">
        <f t="shared" si="35"/>
        <v>0</v>
      </c>
      <c r="K570" s="357"/>
    </row>
    <row r="571" spans="1:11" ht="12.75">
      <c r="A571" s="315" t="s">
        <v>1099</v>
      </c>
      <c r="B571" s="316" t="s">
        <v>1100</v>
      </c>
      <c r="C571" s="320" t="s">
        <v>15</v>
      </c>
      <c r="D571" s="327">
        <v>2</v>
      </c>
      <c r="E571" s="131">
        <v>0</v>
      </c>
      <c r="F571" s="131">
        <v>0</v>
      </c>
      <c r="G571" s="15">
        <f t="shared" si="32"/>
        <v>0</v>
      </c>
      <c r="H571" s="15">
        <f t="shared" si="33"/>
        <v>0</v>
      </c>
      <c r="I571" s="15">
        <f t="shared" si="34"/>
        <v>0</v>
      </c>
      <c r="J571" s="67">
        <f t="shared" si="35"/>
        <v>0</v>
      </c>
      <c r="K571" s="357"/>
    </row>
    <row r="572" spans="1:11" ht="24.75">
      <c r="A572" s="315" t="s">
        <v>1101</v>
      </c>
      <c r="B572" s="316" t="s">
        <v>1102</v>
      </c>
      <c r="C572" s="317" t="s">
        <v>15</v>
      </c>
      <c r="D572" s="318">
        <v>2</v>
      </c>
      <c r="E572" s="131">
        <v>0</v>
      </c>
      <c r="F572" s="131">
        <v>0</v>
      </c>
      <c r="G572" s="15">
        <f t="shared" si="32"/>
        <v>0</v>
      </c>
      <c r="H572" s="15">
        <f t="shared" si="33"/>
        <v>0</v>
      </c>
      <c r="I572" s="15">
        <f t="shared" si="34"/>
        <v>0</v>
      </c>
      <c r="J572" s="67">
        <f t="shared" si="35"/>
        <v>0</v>
      </c>
      <c r="K572" s="357"/>
    </row>
    <row r="573" spans="1:11" ht="12.75">
      <c r="A573" s="315" t="s">
        <v>1103</v>
      </c>
      <c r="B573" s="316" t="s">
        <v>1104</v>
      </c>
      <c r="C573" s="317" t="s">
        <v>15</v>
      </c>
      <c r="D573" s="318">
        <v>1</v>
      </c>
      <c r="E573" s="131">
        <v>0</v>
      </c>
      <c r="F573" s="131">
        <v>0</v>
      </c>
      <c r="G573" s="15">
        <f t="shared" si="32"/>
        <v>0</v>
      </c>
      <c r="H573" s="15">
        <f t="shared" si="33"/>
        <v>0</v>
      </c>
      <c r="I573" s="15">
        <f t="shared" si="34"/>
        <v>0</v>
      </c>
      <c r="J573" s="67">
        <f t="shared" si="35"/>
        <v>0</v>
      </c>
      <c r="K573" s="357"/>
    </row>
    <row r="574" spans="1:11" ht="16.5">
      <c r="A574" s="315" t="s">
        <v>1105</v>
      </c>
      <c r="B574" s="316" t="s">
        <v>1106</v>
      </c>
      <c r="C574" s="317" t="s">
        <v>15</v>
      </c>
      <c r="D574" s="318">
        <v>2</v>
      </c>
      <c r="E574" s="131">
        <v>0</v>
      </c>
      <c r="F574" s="131">
        <v>0</v>
      </c>
      <c r="G574" s="15">
        <f t="shared" si="32"/>
        <v>0</v>
      </c>
      <c r="H574" s="15">
        <f t="shared" si="33"/>
        <v>0</v>
      </c>
      <c r="I574" s="15">
        <f t="shared" si="34"/>
        <v>0</v>
      </c>
      <c r="J574" s="67">
        <f t="shared" si="35"/>
        <v>0</v>
      </c>
      <c r="K574" s="357"/>
    </row>
    <row r="575" spans="1:11" ht="24.75">
      <c r="A575" s="315" t="s">
        <v>1107</v>
      </c>
      <c r="B575" s="316" t="s">
        <v>1108</v>
      </c>
      <c r="C575" s="319" t="s">
        <v>15</v>
      </c>
      <c r="D575" s="318">
        <v>38</v>
      </c>
      <c r="E575" s="131">
        <v>0</v>
      </c>
      <c r="F575" s="131">
        <v>0</v>
      </c>
      <c r="G575" s="15">
        <f t="shared" si="32"/>
        <v>0</v>
      </c>
      <c r="H575" s="15">
        <f t="shared" si="33"/>
        <v>0</v>
      </c>
      <c r="I575" s="15">
        <f t="shared" si="34"/>
        <v>0</v>
      </c>
      <c r="J575" s="67">
        <f t="shared" si="35"/>
        <v>0</v>
      </c>
      <c r="K575" s="357"/>
    </row>
    <row r="576" spans="1:11" ht="24.75">
      <c r="A576" s="315" t="s">
        <v>1109</v>
      </c>
      <c r="B576" s="316" t="s">
        <v>1110</v>
      </c>
      <c r="C576" s="319" t="s">
        <v>15</v>
      </c>
      <c r="D576" s="318">
        <v>2</v>
      </c>
      <c r="E576" s="131">
        <v>0</v>
      </c>
      <c r="F576" s="131">
        <v>0</v>
      </c>
      <c r="G576" s="15">
        <f t="shared" si="32"/>
        <v>0</v>
      </c>
      <c r="H576" s="15">
        <f t="shared" si="33"/>
        <v>0</v>
      </c>
      <c r="I576" s="15">
        <f t="shared" si="34"/>
        <v>0</v>
      </c>
      <c r="J576" s="67">
        <f t="shared" si="35"/>
        <v>0</v>
      </c>
      <c r="K576" s="357"/>
    </row>
    <row r="577" spans="1:11" ht="33">
      <c r="A577" s="315" t="s">
        <v>1111</v>
      </c>
      <c r="B577" s="316" t="s">
        <v>1112</v>
      </c>
      <c r="C577" s="319" t="s">
        <v>15</v>
      </c>
      <c r="D577" s="318">
        <v>8</v>
      </c>
      <c r="E577" s="131">
        <v>0</v>
      </c>
      <c r="F577" s="131">
        <v>0</v>
      </c>
      <c r="G577" s="15">
        <f t="shared" si="32"/>
        <v>0</v>
      </c>
      <c r="H577" s="15">
        <f t="shared" si="33"/>
        <v>0</v>
      </c>
      <c r="I577" s="15">
        <f t="shared" si="34"/>
        <v>0</v>
      </c>
      <c r="J577" s="67">
        <f t="shared" si="35"/>
        <v>0</v>
      </c>
      <c r="K577" s="357"/>
    </row>
    <row r="578" spans="1:11" ht="24.75">
      <c r="A578" s="315" t="s">
        <v>1113</v>
      </c>
      <c r="B578" s="316" t="s">
        <v>1114</v>
      </c>
      <c r="C578" s="319" t="s">
        <v>15</v>
      </c>
      <c r="D578" s="318">
        <v>2</v>
      </c>
      <c r="E578" s="131">
        <v>0</v>
      </c>
      <c r="F578" s="131">
        <v>0</v>
      </c>
      <c r="G578" s="15">
        <f t="shared" si="32"/>
        <v>0</v>
      </c>
      <c r="H578" s="15">
        <f t="shared" si="33"/>
        <v>0</v>
      </c>
      <c r="I578" s="15">
        <f t="shared" si="34"/>
        <v>0</v>
      </c>
      <c r="J578" s="67">
        <f t="shared" si="35"/>
        <v>0</v>
      </c>
      <c r="K578" s="357"/>
    </row>
    <row r="579" spans="1:11" ht="16.5">
      <c r="A579" s="315" t="s">
        <v>1115</v>
      </c>
      <c r="B579" s="316" t="s">
        <v>1116</v>
      </c>
      <c r="C579" s="319" t="s">
        <v>15</v>
      </c>
      <c r="D579" s="318">
        <v>1</v>
      </c>
      <c r="E579" s="131">
        <v>0</v>
      </c>
      <c r="F579" s="131">
        <v>0</v>
      </c>
      <c r="G579" s="15">
        <f t="shared" si="32"/>
        <v>0</v>
      </c>
      <c r="H579" s="15">
        <f t="shared" si="33"/>
        <v>0</v>
      </c>
      <c r="I579" s="15">
        <f t="shared" si="34"/>
        <v>0</v>
      </c>
      <c r="J579" s="67">
        <f t="shared" si="35"/>
        <v>0</v>
      </c>
      <c r="K579" s="357"/>
    </row>
    <row r="580" spans="1:11" s="84" customFormat="1" ht="8.25">
      <c r="A580" s="232" t="s">
        <v>83</v>
      </c>
      <c r="B580" s="130" t="s">
        <v>1117</v>
      </c>
      <c r="C580" s="228"/>
      <c r="D580" s="229"/>
      <c r="E580" s="229"/>
      <c r="F580" s="229"/>
      <c r="G580" s="230"/>
      <c r="H580" s="230"/>
      <c r="I580" s="230"/>
      <c r="J580" s="231"/>
      <c r="K580" s="356"/>
    </row>
    <row r="581" spans="1:11" ht="16.5">
      <c r="A581" s="315" t="s">
        <v>208</v>
      </c>
      <c r="B581" s="316" t="s">
        <v>1118</v>
      </c>
      <c r="C581" s="317" t="s">
        <v>18</v>
      </c>
      <c r="D581" s="318">
        <v>39</v>
      </c>
      <c r="E581" s="131">
        <v>0</v>
      </c>
      <c r="F581" s="131">
        <v>0</v>
      </c>
      <c r="G581" s="15">
        <f t="shared" si="32"/>
        <v>0</v>
      </c>
      <c r="H581" s="15">
        <f t="shared" si="33"/>
        <v>0</v>
      </c>
      <c r="I581" s="15">
        <f t="shared" si="34"/>
        <v>0</v>
      </c>
      <c r="J581" s="67">
        <f t="shared" si="35"/>
        <v>0</v>
      </c>
      <c r="K581" s="357"/>
    </row>
    <row r="582" spans="1:11" ht="16.5">
      <c r="A582" s="315" t="s">
        <v>209</v>
      </c>
      <c r="B582" s="316" t="s">
        <v>1119</v>
      </c>
      <c r="C582" s="317" t="s">
        <v>18</v>
      </c>
      <c r="D582" s="318">
        <v>46.5</v>
      </c>
      <c r="E582" s="131">
        <v>0</v>
      </c>
      <c r="F582" s="131">
        <v>0</v>
      </c>
      <c r="G582" s="15">
        <f t="shared" si="32"/>
        <v>0</v>
      </c>
      <c r="H582" s="15">
        <f t="shared" si="33"/>
        <v>0</v>
      </c>
      <c r="I582" s="15">
        <f t="shared" si="34"/>
        <v>0</v>
      </c>
      <c r="J582" s="67">
        <f t="shared" si="35"/>
        <v>0</v>
      </c>
      <c r="K582" s="357"/>
    </row>
    <row r="583" spans="1:11" ht="24.75">
      <c r="A583" s="315" t="s">
        <v>210</v>
      </c>
      <c r="B583" s="316" t="s">
        <v>1120</v>
      </c>
      <c r="C583" s="317" t="s">
        <v>18</v>
      </c>
      <c r="D583" s="318">
        <v>78.3</v>
      </c>
      <c r="E583" s="131">
        <v>0</v>
      </c>
      <c r="F583" s="131">
        <v>0</v>
      </c>
      <c r="G583" s="15">
        <f t="shared" si="32"/>
        <v>0</v>
      </c>
      <c r="H583" s="15">
        <f t="shared" si="33"/>
        <v>0</v>
      </c>
      <c r="I583" s="15">
        <f t="shared" si="34"/>
        <v>0</v>
      </c>
      <c r="J583" s="67">
        <f t="shared" si="35"/>
        <v>0</v>
      </c>
      <c r="K583" s="357"/>
    </row>
    <row r="584" spans="1:11" ht="24.75">
      <c r="A584" s="315" t="s">
        <v>211</v>
      </c>
      <c r="B584" s="316" t="s">
        <v>1121</v>
      </c>
      <c r="C584" s="317" t="s">
        <v>18</v>
      </c>
      <c r="D584" s="318">
        <v>14.5</v>
      </c>
      <c r="E584" s="131">
        <v>0</v>
      </c>
      <c r="F584" s="131">
        <v>0</v>
      </c>
      <c r="G584" s="15">
        <f t="shared" si="32"/>
        <v>0</v>
      </c>
      <c r="H584" s="15">
        <f t="shared" si="33"/>
        <v>0</v>
      </c>
      <c r="I584" s="15">
        <f t="shared" si="34"/>
        <v>0</v>
      </c>
      <c r="J584" s="67">
        <f t="shared" si="35"/>
        <v>0</v>
      </c>
      <c r="K584" s="357"/>
    </row>
    <row r="585" spans="1:11" ht="24.75">
      <c r="A585" s="315" t="s">
        <v>1122</v>
      </c>
      <c r="B585" s="316" t="s">
        <v>1123</v>
      </c>
      <c r="C585" s="317" t="s">
        <v>15</v>
      </c>
      <c r="D585" s="318">
        <v>32</v>
      </c>
      <c r="E585" s="131">
        <v>0</v>
      </c>
      <c r="F585" s="131">
        <v>0</v>
      </c>
      <c r="G585" s="15">
        <f t="shared" si="32"/>
        <v>0</v>
      </c>
      <c r="H585" s="15">
        <f t="shared" si="33"/>
        <v>0</v>
      </c>
      <c r="I585" s="15">
        <f t="shared" si="34"/>
        <v>0</v>
      </c>
      <c r="J585" s="67">
        <f t="shared" si="35"/>
        <v>0</v>
      </c>
      <c r="K585" s="357"/>
    </row>
    <row r="586" spans="1:11" ht="24.75">
      <c r="A586" s="315" t="s">
        <v>1124</v>
      </c>
      <c r="B586" s="316" t="s">
        <v>1125</v>
      </c>
      <c r="C586" s="317" t="s">
        <v>15</v>
      </c>
      <c r="D586" s="318">
        <v>10</v>
      </c>
      <c r="E586" s="131">
        <v>0</v>
      </c>
      <c r="F586" s="131">
        <v>0</v>
      </c>
      <c r="G586" s="15">
        <f t="shared" si="32"/>
        <v>0</v>
      </c>
      <c r="H586" s="15">
        <f t="shared" si="33"/>
        <v>0</v>
      </c>
      <c r="I586" s="15">
        <f t="shared" si="34"/>
        <v>0</v>
      </c>
      <c r="J586" s="67">
        <f t="shared" si="35"/>
        <v>0</v>
      </c>
      <c r="K586" s="357"/>
    </row>
    <row r="587" spans="1:11" ht="24.75">
      <c r="A587" s="315" t="s">
        <v>1126</v>
      </c>
      <c r="B587" s="316" t="s">
        <v>1127</v>
      </c>
      <c r="C587" s="317" t="s">
        <v>15</v>
      </c>
      <c r="D587" s="318">
        <v>25</v>
      </c>
      <c r="E587" s="131">
        <v>0</v>
      </c>
      <c r="F587" s="131">
        <v>0</v>
      </c>
      <c r="G587" s="15">
        <f t="shared" si="32"/>
        <v>0</v>
      </c>
      <c r="H587" s="15">
        <f t="shared" si="33"/>
        <v>0</v>
      </c>
      <c r="I587" s="15">
        <f t="shared" si="34"/>
        <v>0</v>
      </c>
      <c r="J587" s="67">
        <f t="shared" si="35"/>
        <v>0</v>
      </c>
      <c r="K587" s="357"/>
    </row>
    <row r="588" spans="1:11" ht="24.75">
      <c r="A588" s="315" t="s">
        <v>1128</v>
      </c>
      <c r="B588" s="316" t="s">
        <v>1129</v>
      </c>
      <c r="C588" s="317" t="s">
        <v>15</v>
      </c>
      <c r="D588" s="318">
        <v>13</v>
      </c>
      <c r="E588" s="131">
        <v>0</v>
      </c>
      <c r="F588" s="131">
        <v>0</v>
      </c>
      <c r="G588" s="15">
        <f t="shared" si="32"/>
        <v>0</v>
      </c>
      <c r="H588" s="15">
        <f t="shared" si="33"/>
        <v>0</v>
      </c>
      <c r="I588" s="15">
        <f t="shared" si="34"/>
        <v>0</v>
      </c>
      <c r="J588" s="67">
        <f t="shared" si="35"/>
        <v>0</v>
      </c>
      <c r="K588" s="357" t="s">
        <v>1563</v>
      </c>
    </row>
    <row r="589" spans="1:11" ht="24.75">
      <c r="A589" s="315" t="s">
        <v>1130</v>
      </c>
      <c r="B589" s="316" t="s">
        <v>1131</v>
      </c>
      <c r="C589" s="320" t="s">
        <v>15</v>
      </c>
      <c r="D589" s="327">
        <v>8</v>
      </c>
      <c r="E589" s="131">
        <v>0</v>
      </c>
      <c r="F589" s="131">
        <v>0</v>
      </c>
      <c r="G589" s="15">
        <f aca="true" t="shared" si="36" ref="G589:G649">SUM(E589:F589)</f>
        <v>0</v>
      </c>
      <c r="H589" s="15">
        <f aca="true" t="shared" si="37" ref="H589:H649">TRUNC(D589*E589,2)</f>
        <v>0</v>
      </c>
      <c r="I589" s="15">
        <f aca="true" t="shared" si="38" ref="I589:I649">TRUNC(D589*F589,2)</f>
        <v>0</v>
      </c>
      <c r="J589" s="67">
        <f aca="true" t="shared" si="39" ref="J589:J649">SUM(H589:I589)</f>
        <v>0</v>
      </c>
      <c r="K589" s="357" t="s">
        <v>1564</v>
      </c>
    </row>
    <row r="590" spans="1:11" ht="16.5">
      <c r="A590" s="315" t="s">
        <v>1132</v>
      </c>
      <c r="B590" s="316" t="s">
        <v>1133</v>
      </c>
      <c r="C590" s="320" t="s">
        <v>15</v>
      </c>
      <c r="D590" s="327">
        <v>10</v>
      </c>
      <c r="E590" s="131">
        <v>0</v>
      </c>
      <c r="F590" s="131">
        <v>0</v>
      </c>
      <c r="G590" s="15">
        <f t="shared" si="36"/>
        <v>0</v>
      </c>
      <c r="H590" s="15">
        <f t="shared" si="37"/>
        <v>0</v>
      </c>
      <c r="I590" s="15">
        <f t="shared" si="38"/>
        <v>0</v>
      </c>
      <c r="J590" s="67">
        <f t="shared" si="39"/>
        <v>0</v>
      </c>
      <c r="K590" s="357"/>
    </row>
    <row r="591" spans="1:11" ht="24.75">
      <c r="A591" s="315" t="s">
        <v>1134</v>
      </c>
      <c r="B591" s="316" t="s">
        <v>1135</v>
      </c>
      <c r="C591" s="335" t="s">
        <v>15</v>
      </c>
      <c r="D591" s="343">
        <v>9</v>
      </c>
      <c r="E591" s="131">
        <v>0</v>
      </c>
      <c r="F591" s="131">
        <v>0</v>
      </c>
      <c r="G591" s="15">
        <f t="shared" si="36"/>
        <v>0</v>
      </c>
      <c r="H591" s="15">
        <f t="shared" si="37"/>
        <v>0</v>
      </c>
      <c r="I591" s="15">
        <f t="shared" si="38"/>
        <v>0</v>
      </c>
      <c r="J591" s="67">
        <f t="shared" si="39"/>
        <v>0</v>
      </c>
      <c r="K591" s="357" t="s">
        <v>1565</v>
      </c>
    </row>
    <row r="592" spans="1:11" ht="12.75">
      <c r="A592" s="315" t="s">
        <v>1136</v>
      </c>
      <c r="B592" s="316" t="s">
        <v>1137</v>
      </c>
      <c r="C592" s="317" t="s">
        <v>15</v>
      </c>
      <c r="D592" s="318">
        <v>6</v>
      </c>
      <c r="E592" s="131">
        <v>0</v>
      </c>
      <c r="F592" s="131">
        <v>0</v>
      </c>
      <c r="G592" s="15">
        <f t="shared" si="36"/>
        <v>0</v>
      </c>
      <c r="H592" s="15">
        <f t="shared" si="37"/>
        <v>0</v>
      </c>
      <c r="I592" s="15">
        <f t="shared" si="38"/>
        <v>0</v>
      </c>
      <c r="J592" s="67">
        <f t="shared" si="39"/>
        <v>0</v>
      </c>
      <c r="K592" s="357"/>
    </row>
    <row r="593" spans="1:11" ht="24.75">
      <c r="A593" s="315" t="s">
        <v>1138</v>
      </c>
      <c r="B593" s="316" t="s">
        <v>1139</v>
      </c>
      <c r="C593" s="317" t="s">
        <v>15</v>
      </c>
      <c r="D593" s="318">
        <v>5</v>
      </c>
      <c r="E593" s="131">
        <v>0</v>
      </c>
      <c r="F593" s="131">
        <v>0</v>
      </c>
      <c r="G593" s="15">
        <f t="shared" si="36"/>
        <v>0</v>
      </c>
      <c r="H593" s="15">
        <f t="shared" si="37"/>
        <v>0</v>
      </c>
      <c r="I593" s="15">
        <f t="shared" si="38"/>
        <v>0</v>
      </c>
      <c r="J593" s="67">
        <f t="shared" si="39"/>
        <v>0</v>
      </c>
      <c r="K593" s="357" t="s">
        <v>1566</v>
      </c>
    </row>
    <row r="594" spans="1:11" ht="24.75">
      <c r="A594" s="315" t="s">
        <v>1140</v>
      </c>
      <c r="B594" s="316" t="s">
        <v>1139</v>
      </c>
      <c r="C594" s="317" t="s">
        <v>15</v>
      </c>
      <c r="D594" s="318">
        <v>12</v>
      </c>
      <c r="E594" s="131">
        <v>0</v>
      </c>
      <c r="F594" s="131">
        <v>0</v>
      </c>
      <c r="G594" s="15">
        <f t="shared" si="36"/>
        <v>0</v>
      </c>
      <c r="H594" s="15">
        <f t="shared" si="37"/>
        <v>0</v>
      </c>
      <c r="I594" s="15">
        <f t="shared" si="38"/>
        <v>0</v>
      </c>
      <c r="J594" s="67">
        <f t="shared" si="39"/>
        <v>0</v>
      </c>
      <c r="K594" s="357"/>
    </row>
    <row r="595" spans="1:11" ht="16.5">
      <c r="A595" s="315" t="s">
        <v>1141</v>
      </c>
      <c r="B595" s="316" t="s">
        <v>1142</v>
      </c>
      <c r="C595" s="317" t="s">
        <v>15</v>
      </c>
      <c r="D595" s="318">
        <v>4</v>
      </c>
      <c r="E595" s="131">
        <v>0</v>
      </c>
      <c r="F595" s="131">
        <v>0</v>
      </c>
      <c r="G595" s="15">
        <f t="shared" si="36"/>
        <v>0</v>
      </c>
      <c r="H595" s="15">
        <f t="shared" si="37"/>
        <v>0</v>
      </c>
      <c r="I595" s="15">
        <f t="shared" si="38"/>
        <v>0</v>
      </c>
      <c r="J595" s="67">
        <f t="shared" si="39"/>
        <v>0</v>
      </c>
      <c r="K595" s="357"/>
    </row>
    <row r="596" spans="1:11" ht="24.75">
      <c r="A596" s="315" t="s">
        <v>1143</v>
      </c>
      <c r="B596" s="316" t="s">
        <v>339</v>
      </c>
      <c r="C596" s="317" t="s">
        <v>15</v>
      </c>
      <c r="D596" s="318">
        <v>4</v>
      </c>
      <c r="E596" s="131">
        <v>0</v>
      </c>
      <c r="F596" s="131">
        <v>0</v>
      </c>
      <c r="G596" s="15">
        <f t="shared" si="36"/>
        <v>0</v>
      </c>
      <c r="H596" s="15">
        <f t="shared" si="37"/>
        <v>0</v>
      </c>
      <c r="I596" s="15">
        <f t="shared" si="38"/>
        <v>0</v>
      </c>
      <c r="J596" s="67">
        <f t="shared" si="39"/>
        <v>0</v>
      </c>
      <c r="K596" s="357"/>
    </row>
    <row r="597" spans="1:11" ht="16.5">
      <c r="A597" s="315" t="s">
        <v>1144</v>
      </c>
      <c r="B597" s="316" t="s">
        <v>1145</v>
      </c>
      <c r="C597" s="335" t="s">
        <v>15</v>
      </c>
      <c r="D597" s="343">
        <v>3</v>
      </c>
      <c r="E597" s="131">
        <v>0</v>
      </c>
      <c r="F597" s="131">
        <v>0</v>
      </c>
      <c r="G597" s="15">
        <f t="shared" si="36"/>
        <v>0</v>
      </c>
      <c r="H597" s="15">
        <f t="shared" si="37"/>
        <v>0</v>
      </c>
      <c r="I597" s="15">
        <f t="shared" si="38"/>
        <v>0</v>
      </c>
      <c r="J597" s="67">
        <f t="shared" si="39"/>
        <v>0</v>
      </c>
      <c r="K597" s="357"/>
    </row>
    <row r="598" spans="1:11" ht="16.5">
      <c r="A598" s="315" t="s">
        <v>1146</v>
      </c>
      <c r="B598" s="316" t="s">
        <v>1147</v>
      </c>
      <c r="C598" s="320" t="s">
        <v>15</v>
      </c>
      <c r="D598" s="327">
        <v>4</v>
      </c>
      <c r="E598" s="131">
        <v>0</v>
      </c>
      <c r="F598" s="131">
        <v>0</v>
      </c>
      <c r="G598" s="15">
        <f t="shared" si="36"/>
        <v>0</v>
      </c>
      <c r="H598" s="15">
        <f t="shared" si="37"/>
        <v>0</v>
      </c>
      <c r="I598" s="15">
        <f t="shared" si="38"/>
        <v>0</v>
      </c>
      <c r="J598" s="67">
        <f t="shared" si="39"/>
        <v>0</v>
      </c>
      <c r="K598" s="357"/>
    </row>
    <row r="599" spans="1:11" ht="16.5">
      <c r="A599" s="315" t="s">
        <v>1148</v>
      </c>
      <c r="B599" s="316" t="s">
        <v>1149</v>
      </c>
      <c r="C599" s="320" t="s">
        <v>15</v>
      </c>
      <c r="D599" s="327">
        <v>10</v>
      </c>
      <c r="E599" s="131">
        <v>0</v>
      </c>
      <c r="F599" s="131">
        <v>0</v>
      </c>
      <c r="G599" s="15">
        <f t="shared" si="36"/>
        <v>0</v>
      </c>
      <c r="H599" s="15">
        <f t="shared" si="37"/>
        <v>0</v>
      </c>
      <c r="I599" s="15">
        <f t="shared" si="38"/>
        <v>0</v>
      </c>
      <c r="J599" s="67">
        <f t="shared" si="39"/>
        <v>0</v>
      </c>
      <c r="K599" s="357"/>
    </row>
    <row r="600" spans="1:11" ht="24.75">
      <c r="A600" s="315" t="s">
        <v>1150</v>
      </c>
      <c r="B600" s="316" t="s">
        <v>1151</v>
      </c>
      <c r="C600" s="317" t="s">
        <v>15</v>
      </c>
      <c r="D600" s="318">
        <v>15</v>
      </c>
      <c r="E600" s="131">
        <v>0</v>
      </c>
      <c r="F600" s="131">
        <v>0</v>
      </c>
      <c r="G600" s="15">
        <f t="shared" si="36"/>
        <v>0</v>
      </c>
      <c r="H600" s="15">
        <f t="shared" si="37"/>
        <v>0</v>
      </c>
      <c r="I600" s="15">
        <f t="shared" si="38"/>
        <v>0</v>
      </c>
      <c r="J600" s="67">
        <f t="shared" si="39"/>
        <v>0</v>
      </c>
      <c r="K600" s="357" t="s">
        <v>1567</v>
      </c>
    </row>
    <row r="601" spans="1:11" ht="33">
      <c r="A601" s="315" t="s">
        <v>1152</v>
      </c>
      <c r="B601" s="316" t="s">
        <v>1153</v>
      </c>
      <c r="C601" s="317" t="s">
        <v>15</v>
      </c>
      <c r="D601" s="318">
        <v>21</v>
      </c>
      <c r="E601" s="131">
        <v>0</v>
      </c>
      <c r="F601" s="131">
        <v>0</v>
      </c>
      <c r="G601" s="15">
        <f t="shared" si="36"/>
        <v>0</v>
      </c>
      <c r="H601" s="15">
        <f t="shared" si="37"/>
        <v>0</v>
      </c>
      <c r="I601" s="15">
        <f t="shared" si="38"/>
        <v>0</v>
      </c>
      <c r="J601" s="67">
        <f t="shared" si="39"/>
        <v>0</v>
      </c>
      <c r="K601" s="357" t="s">
        <v>1568</v>
      </c>
    </row>
    <row r="602" spans="1:11" ht="12.75">
      <c r="A602" s="315" t="s">
        <v>1154</v>
      </c>
      <c r="B602" s="316" t="s">
        <v>1155</v>
      </c>
      <c r="C602" s="335" t="s">
        <v>15</v>
      </c>
      <c r="D602" s="343">
        <v>2</v>
      </c>
      <c r="E602" s="131">
        <v>0</v>
      </c>
      <c r="F602" s="131">
        <v>0</v>
      </c>
      <c r="G602" s="15">
        <f t="shared" si="36"/>
        <v>0</v>
      </c>
      <c r="H602" s="15">
        <f t="shared" si="37"/>
        <v>0</v>
      </c>
      <c r="I602" s="15">
        <f t="shared" si="38"/>
        <v>0</v>
      </c>
      <c r="J602" s="67">
        <f t="shared" si="39"/>
        <v>0</v>
      </c>
      <c r="K602" s="357"/>
    </row>
    <row r="603" spans="1:11" ht="24.75">
      <c r="A603" s="315" t="s">
        <v>1156</v>
      </c>
      <c r="B603" s="316" t="s">
        <v>1157</v>
      </c>
      <c r="C603" s="317" t="s">
        <v>15</v>
      </c>
      <c r="D603" s="318">
        <v>2</v>
      </c>
      <c r="E603" s="131">
        <v>0</v>
      </c>
      <c r="F603" s="131">
        <v>0</v>
      </c>
      <c r="G603" s="15">
        <f t="shared" si="36"/>
        <v>0</v>
      </c>
      <c r="H603" s="15">
        <f t="shared" si="37"/>
        <v>0</v>
      </c>
      <c r="I603" s="15">
        <f t="shared" si="38"/>
        <v>0</v>
      </c>
      <c r="J603" s="67">
        <f t="shared" si="39"/>
        <v>0</v>
      </c>
      <c r="K603" s="357" t="s">
        <v>1569</v>
      </c>
    </row>
    <row r="604" spans="1:11" ht="24.75">
      <c r="A604" s="315" t="s">
        <v>1158</v>
      </c>
      <c r="B604" s="316" t="s">
        <v>1159</v>
      </c>
      <c r="C604" s="320" t="s">
        <v>15</v>
      </c>
      <c r="D604" s="327">
        <v>20</v>
      </c>
      <c r="E604" s="131">
        <v>0</v>
      </c>
      <c r="F604" s="131">
        <v>0</v>
      </c>
      <c r="G604" s="15">
        <f t="shared" si="36"/>
        <v>0</v>
      </c>
      <c r="H604" s="15">
        <f t="shared" si="37"/>
        <v>0</v>
      </c>
      <c r="I604" s="15">
        <f t="shared" si="38"/>
        <v>0</v>
      </c>
      <c r="J604" s="67">
        <f t="shared" si="39"/>
        <v>0</v>
      </c>
      <c r="K604" s="357" t="s">
        <v>1570</v>
      </c>
    </row>
    <row r="605" spans="1:11" ht="16.5">
      <c r="A605" s="315" t="s">
        <v>1160</v>
      </c>
      <c r="B605" s="316" t="s">
        <v>1161</v>
      </c>
      <c r="C605" s="317" t="s">
        <v>15</v>
      </c>
      <c r="D605" s="318">
        <v>1</v>
      </c>
      <c r="E605" s="131">
        <v>0</v>
      </c>
      <c r="F605" s="131">
        <v>0</v>
      </c>
      <c r="G605" s="15">
        <f t="shared" si="36"/>
        <v>0</v>
      </c>
      <c r="H605" s="15">
        <f t="shared" si="37"/>
        <v>0</v>
      </c>
      <c r="I605" s="15">
        <f t="shared" si="38"/>
        <v>0</v>
      </c>
      <c r="J605" s="67">
        <f t="shared" si="39"/>
        <v>0</v>
      </c>
      <c r="K605" s="357" t="s">
        <v>1571</v>
      </c>
    </row>
    <row r="606" spans="1:11" ht="16.5">
      <c r="A606" s="315" t="s">
        <v>1162</v>
      </c>
      <c r="B606" s="316" t="s">
        <v>1163</v>
      </c>
      <c r="C606" s="320" t="s">
        <v>15</v>
      </c>
      <c r="D606" s="327">
        <v>8</v>
      </c>
      <c r="E606" s="131">
        <v>0</v>
      </c>
      <c r="F606" s="131">
        <v>0</v>
      </c>
      <c r="G606" s="15">
        <f t="shared" si="36"/>
        <v>0</v>
      </c>
      <c r="H606" s="15">
        <f t="shared" si="37"/>
        <v>0</v>
      </c>
      <c r="I606" s="15">
        <f t="shared" si="38"/>
        <v>0</v>
      </c>
      <c r="J606" s="67">
        <f t="shared" si="39"/>
        <v>0</v>
      </c>
      <c r="K606" s="357" t="s">
        <v>1572</v>
      </c>
    </row>
    <row r="607" spans="1:11" ht="16.5">
      <c r="A607" s="315" t="s">
        <v>1164</v>
      </c>
      <c r="B607" s="316" t="s">
        <v>1165</v>
      </c>
      <c r="C607" s="320" t="s">
        <v>15</v>
      </c>
      <c r="D607" s="327">
        <v>2</v>
      </c>
      <c r="E607" s="131">
        <v>0</v>
      </c>
      <c r="F607" s="131">
        <v>0</v>
      </c>
      <c r="G607" s="15">
        <f t="shared" si="36"/>
        <v>0</v>
      </c>
      <c r="H607" s="15">
        <f t="shared" si="37"/>
        <v>0</v>
      </c>
      <c r="I607" s="15">
        <f t="shared" si="38"/>
        <v>0</v>
      </c>
      <c r="J607" s="67">
        <f t="shared" si="39"/>
        <v>0</v>
      </c>
      <c r="K607" s="357"/>
    </row>
    <row r="608" spans="1:11" ht="16.5">
      <c r="A608" s="315" t="s">
        <v>1166</v>
      </c>
      <c r="B608" s="316" t="s">
        <v>1167</v>
      </c>
      <c r="C608" s="320" t="s">
        <v>15</v>
      </c>
      <c r="D608" s="327">
        <v>2</v>
      </c>
      <c r="E608" s="131">
        <v>0</v>
      </c>
      <c r="F608" s="131">
        <v>0</v>
      </c>
      <c r="G608" s="15">
        <f t="shared" si="36"/>
        <v>0</v>
      </c>
      <c r="H608" s="15">
        <f t="shared" si="37"/>
        <v>0</v>
      </c>
      <c r="I608" s="15">
        <f t="shared" si="38"/>
        <v>0</v>
      </c>
      <c r="J608" s="67">
        <f t="shared" si="39"/>
        <v>0</v>
      </c>
      <c r="K608" s="357" t="s">
        <v>1572</v>
      </c>
    </row>
    <row r="609" spans="1:11" s="84" customFormat="1" ht="8.25">
      <c r="A609" s="232" t="s">
        <v>84</v>
      </c>
      <c r="B609" s="130" t="s">
        <v>1168</v>
      </c>
      <c r="C609" s="228"/>
      <c r="D609" s="229"/>
      <c r="E609" s="229"/>
      <c r="F609" s="229"/>
      <c r="G609" s="230"/>
      <c r="H609" s="230"/>
      <c r="I609" s="230"/>
      <c r="J609" s="231"/>
      <c r="K609" s="356"/>
    </row>
    <row r="610" spans="1:11" ht="24.75">
      <c r="A610" s="315" t="s">
        <v>1169</v>
      </c>
      <c r="B610" s="316" t="s">
        <v>1170</v>
      </c>
      <c r="C610" s="317" t="s">
        <v>15</v>
      </c>
      <c r="D610" s="323">
        <v>6</v>
      </c>
      <c r="E610" s="131">
        <v>0</v>
      </c>
      <c r="F610" s="131">
        <v>0</v>
      </c>
      <c r="G610" s="15">
        <f t="shared" si="36"/>
        <v>0</v>
      </c>
      <c r="H610" s="15">
        <f t="shared" si="37"/>
        <v>0</v>
      </c>
      <c r="I610" s="15">
        <f t="shared" si="38"/>
        <v>0</v>
      </c>
      <c r="J610" s="67">
        <f t="shared" si="39"/>
        <v>0</v>
      </c>
      <c r="K610" s="357" t="s">
        <v>1573</v>
      </c>
    </row>
    <row r="611" spans="1:11" ht="24.75">
      <c r="A611" s="315" t="s">
        <v>1171</v>
      </c>
      <c r="B611" s="316" t="s">
        <v>1172</v>
      </c>
      <c r="C611" s="317" t="s">
        <v>15</v>
      </c>
      <c r="D611" s="323">
        <v>6</v>
      </c>
      <c r="E611" s="131">
        <v>0</v>
      </c>
      <c r="F611" s="131">
        <v>0</v>
      </c>
      <c r="G611" s="15">
        <f t="shared" si="36"/>
        <v>0</v>
      </c>
      <c r="H611" s="15">
        <f t="shared" si="37"/>
        <v>0</v>
      </c>
      <c r="I611" s="15">
        <f t="shared" si="38"/>
        <v>0</v>
      </c>
      <c r="J611" s="67">
        <f t="shared" si="39"/>
        <v>0</v>
      </c>
      <c r="K611" s="357" t="s">
        <v>1574</v>
      </c>
    </row>
    <row r="612" spans="1:11" ht="33">
      <c r="A612" s="315" t="s">
        <v>1173</v>
      </c>
      <c r="B612" s="316" t="s">
        <v>1174</v>
      </c>
      <c r="C612" s="317" t="s">
        <v>15</v>
      </c>
      <c r="D612" s="323">
        <v>2</v>
      </c>
      <c r="E612" s="131">
        <v>0</v>
      </c>
      <c r="F612" s="131">
        <v>0</v>
      </c>
      <c r="G612" s="15">
        <f t="shared" si="36"/>
        <v>0</v>
      </c>
      <c r="H612" s="15">
        <f t="shared" si="37"/>
        <v>0</v>
      </c>
      <c r="I612" s="15">
        <f t="shared" si="38"/>
        <v>0</v>
      </c>
      <c r="J612" s="67">
        <f t="shared" si="39"/>
        <v>0</v>
      </c>
      <c r="K612" s="357" t="s">
        <v>1575</v>
      </c>
    </row>
    <row r="613" spans="1:11" ht="24.75">
      <c r="A613" s="315" t="s">
        <v>1175</v>
      </c>
      <c r="B613" s="316" t="s">
        <v>1176</v>
      </c>
      <c r="C613" s="320" t="s">
        <v>15</v>
      </c>
      <c r="D613" s="325">
        <v>2</v>
      </c>
      <c r="E613" s="131">
        <v>0</v>
      </c>
      <c r="F613" s="131">
        <v>0</v>
      </c>
      <c r="G613" s="15">
        <f t="shared" si="36"/>
        <v>0</v>
      </c>
      <c r="H613" s="15">
        <f t="shared" si="37"/>
        <v>0</v>
      </c>
      <c r="I613" s="15">
        <f t="shared" si="38"/>
        <v>0</v>
      </c>
      <c r="J613" s="67">
        <f t="shared" si="39"/>
        <v>0</v>
      </c>
      <c r="K613" s="357" t="s">
        <v>1576</v>
      </c>
    </row>
    <row r="614" spans="1:11" ht="24.75">
      <c r="A614" s="315" t="s">
        <v>1177</v>
      </c>
      <c r="B614" s="316" t="s">
        <v>1178</v>
      </c>
      <c r="C614" s="317" t="s">
        <v>15</v>
      </c>
      <c r="D614" s="323">
        <v>2</v>
      </c>
      <c r="E614" s="131">
        <v>0</v>
      </c>
      <c r="F614" s="131">
        <v>0</v>
      </c>
      <c r="G614" s="15">
        <f t="shared" si="36"/>
        <v>0</v>
      </c>
      <c r="H614" s="15">
        <f t="shared" si="37"/>
        <v>0</v>
      </c>
      <c r="I614" s="15">
        <f t="shared" si="38"/>
        <v>0</v>
      </c>
      <c r="J614" s="67">
        <f t="shared" si="39"/>
        <v>0</v>
      </c>
      <c r="K614" s="357" t="s">
        <v>1577</v>
      </c>
    </row>
    <row r="615" spans="1:11" ht="16.5">
      <c r="A615" s="315" t="s">
        <v>1179</v>
      </c>
      <c r="B615" s="316" t="s">
        <v>1180</v>
      </c>
      <c r="C615" s="317" t="s">
        <v>15</v>
      </c>
      <c r="D615" s="323">
        <v>2</v>
      </c>
      <c r="E615" s="131">
        <v>0</v>
      </c>
      <c r="F615" s="131">
        <v>0</v>
      </c>
      <c r="G615" s="15">
        <f t="shared" si="36"/>
        <v>0</v>
      </c>
      <c r="H615" s="15">
        <f t="shared" si="37"/>
        <v>0</v>
      </c>
      <c r="I615" s="15">
        <f t="shared" si="38"/>
        <v>0</v>
      </c>
      <c r="J615" s="67">
        <f t="shared" si="39"/>
        <v>0</v>
      </c>
      <c r="K615" s="357" t="s">
        <v>1578</v>
      </c>
    </row>
    <row r="616" spans="1:11" ht="66.75">
      <c r="A616" s="315" t="s">
        <v>1181</v>
      </c>
      <c r="B616" s="316" t="s">
        <v>1182</v>
      </c>
      <c r="C616" s="317" t="s">
        <v>15</v>
      </c>
      <c r="D616" s="323">
        <v>3</v>
      </c>
      <c r="E616" s="131">
        <v>0</v>
      </c>
      <c r="F616" s="131">
        <v>0</v>
      </c>
      <c r="G616" s="15">
        <f t="shared" si="36"/>
        <v>0</v>
      </c>
      <c r="H616" s="15">
        <f t="shared" si="37"/>
        <v>0</v>
      </c>
      <c r="I616" s="15">
        <f t="shared" si="38"/>
        <v>0</v>
      </c>
      <c r="J616" s="67">
        <f t="shared" si="39"/>
        <v>0</v>
      </c>
      <c r="K616" s="357" t="s">
        <v>1579</v>
      </c>
    </row>
    <row r="617" spans="1:11" ht="33">
      <c r="A617" s="315" t="s">
        <v>1183</v>
      </c>
      <c r="B617" s="316" t="s">
        <v>1139</v>
      </c>
      <c r="C617" s="317" t="s">
        <v>15</v>
      </c>
      <c r="D617" s="318">
        <v>2</v>
      </c>
      <c r="E617" s="131">
        <v>0</v>
      </c>
      <c r="F617" s="131">
        <v>0</v>
      </c>
      <c r="G617" s="15">
        <f t="shared" si="36"/>
        <v>0</v>
      </c>
      <c r="H617" s="15">
        <f t="shared" si="37"/>
        <v>0</v>
      </c>
      <c r="I617" s="15">
        <f t="shared" si="38"/>
        <v>0</v>
      </c>
      <c r="J617" s="67">
        <f t="shared" si="39"/>
        <v>0</v>
      </c>
      <c r="K617" s="357" t="s">
        <v>1580</v>
      </c>
    </row>
    <row r="618" spans="1:11" ht="24.75">
      <c r="A618" s="315" t="s">
        <v>1184</v>
      </c>
      <c r="B618" s="316" t="s">
        <v>1139</v>
      </c>
      <c r="C618" s="317" t="s">
        <v>15</v>
      </c>
      <c r="D618" s="318">
        <v>4</v>
      </c>
      <c r="E618" s="131">
        <v>0</v>
      </c>
      <c r="F618" s="131">
        <v>0</v>
      </c>
      <c r="G618" s="15">
        <f t="shared" si="36"/>
        <v>0</v>
      </c>
      <c r="H618" s="15">
        <f t="shared" si="37"/>
        <v>0</v>
      </c>
      <c r="I618" s="15">
        <f t="shared" si="38"/>
        <v>0</v>
      </c>
      <c r="J618" s="67">
        <f t="shared" si="39"/>
        <v>0</v>
      </c>
      <c r="K618" s="357" t="s">
        <v>1581</v>
      </c>
    </row>
    <row r="619" spans="1:11" ht="24.75">
      <c r="A619" s="315" t="s">
        <v>1185</v>
      </c>
      <c r="B619" s="316" t="s">
        <v>1186</v>
      </c>
      <c r="C619" s="317" t="s">
        <v>15</v>
      </c>
      <c r="D619" s="318">
        <v>4</v>
      </c>
      <c r="E619" s="131">
        <v>0</v>
      </c>
      <c r="F619" s="131">
        <v>0</v>
      </c>
      <c r="G619" s="15">
        <f t="shared" si="36"/>
        <v>0</v>
      </c>
      <c r="H619" s="15">
        <f t="shared" si="37"/>
        <v>0</v>
      </c>
      <c r="I619" s="15">
        <f t="shared" si="38"/>
        <v>0</v>
      </c>
      <c r="J619" s="67">
        <f t="shared" si="39"/>
        <v>0</v>
      </c>
      <c r="K619" s="357" t="s">
        <v>1581</v>
      </c>
    </row>
    <row r="620" spans="1:11" ht="24.75">
      <c r="A620" s="315" t="s">
        <v>1187</v>
      </c>
      <c r="B620" s="316" t="s">
        <v>1120</v>
      </c>
      <c r="C620" s="317" t="s">
        <v>18</v>
      </c>
      <c r="D620" s="318">
        <v>56.3</v>
      </c>
      <c r="E620" s="131">
        <v>0</v>
      </c>
      <c r="F620" s="131">
        <v>0</v>
      </c>
      <c r="G620" s="15">
        <f t="shared" si="36"/>
        <v>0</v>
      </c>
      <c r="H620" s="15">
        <f t="shared" si="37"/>
        <v>0</v>
      </c>
      <c r="I620" s="15">
        <f t="shared" si="38"/>
        <v>0</v>
      </c>
      <c r="J620" s="67">
        <f t="shared" si="39"/>
        <v>0</v>
      </c>
      <c r="K620" s="357" t="s">
        <v>1581</v>
      </c>
    </row>
    <row r="621" spans="1:11" ht="42">
      <c r="A621" s="315" t="s">
        <v>1188</v>
      </c>
      <c r="B621" s="316" t="s">
        <v>1189</v>
      </c>
      <c r="C621" s="317" t="s">
        <v>15</v>
      </c>
      <c r="D621" s="323">
        <v>14</v>
      </c>
      <c r="E621" s="131">
        <v>0</v>
      </c>
      <c r="F621" s="131">
        <v>0</v>
      </c>
      <c r="G621" s="15">
        <f t="shared" si="36"/>
        <v>0</v>
      </c>
      <c r="H621" s="15">
        <f t="shared" si="37"/>
        <v>0</v>
      </c>
      <c r="I621" s="15">
        <f t="shared" si="38"/>
        <v>0</v>
      </c>
      <c r="J621" s="67">
        <f t="shared" si="39"/>
        <v>0</v>
      </c>
      <c r="K621" s="357" t="s">
        <v>1582</v>
      </c>
    </row>
    <row r="622" spans="1:11" ht="24.75">
      <c r="A622" s="315" t="s">
        <v>1190</v>
      </c>
      <c r="B622" s="316" t="s">
        <v>1191</v>
      </c>
      <c r="C622" s="317" t="s">
        <v>15</v>
      </c>
      <c r="D622" s="323">
        <v>14</v>
      </c>
      <c r="E622" s="131">
        <v>0</v>
      </c>
      <c r="F622" s="131">
        <v>0</v>
      </c>
      <c r="G622" s="15">
        <f t="shared" si="36"/>
        <v>0</v>
      </c>
      <c r="H622" s="15">
        <f t="shared" si="37"/>
        <v>0</v>
      </c>
      <c r="I622" s="15">
        <f t="shared" si="38"/>
        <v>0</v>
      </c>
      <c r="J622" s="67">
        <f t="shared" si="39"/>
        <v>0</v>
      </c>
      <c r="K622" s="357" t="s">
        <v>1583</v>
      </c>
    </row>
    <row r="623" spans="1:11" ht="50.25">
      <c r="A623" s="315" t="s">
        <v>1192</v>
      </c>
      <c r="B623" s="316" t="s">
        <v>1193</v>
      </c>
      <c r="C623" s="317" t="s">
        <v>15</v>
      </c>
      <c r="D623" s="323">
        <v>4</v>
      </c>
      <c r="E623" s="131">
        <v>0</v>
      </c>
      <c r="F623" s="131">
        <v>0</v>
      </c>
      <c r="G623" s="15">
        <f t="shared" si="36"/>
        <v>0</v>
      </c>
      <c r="H623" s="15">
        <f t="shared" si="37"/>
        <v>0</v>
      </c>
      <c r="I623" s="15">
        <f t="shared" si="38"/>
        <v>0</v>
      </c>
      <c r="J623" s="67">
        <f t="shared" si="39"/>
        <v>0</v>
      </c>
      <c r="K623" s="357" t="s">
        <v>1584</v>
      </c>
    </row>
    <row r="624" spans="1:11" ht="24.75">
      <c r="A624" s="315" t="s">
        <v>1194</v>
      </c>
      <c r="B624" s="316" t="s">
        <v>1195</v>
      </c>
      <c r="C624" s="317" t="s">
        <v>15</v>
      </c>
      <c r="D624" s="323">
        <v>14</v>
      </c>
      <c r="E624" s="131">
        <v>0</v>
      </c>
      <c r="F624" s="131">
        <v>0</v>
      </c>
      <c r="G624" s="15">
        <f t="shared" si="36"/>
        <v>0</v>
      </c>
      <c r="H624" s="15">
        <f t="shared" si="37"/>
        <v>0</v>
      </c>
      <c r="I624" s="15">
        <f t="shared" si="38"/>
        <v>0</v>
      </c>
      <c r="J624" s="67">
        <f t="shared" si="39"/>
        <v>0</v>
      </c>
      <c r="K624" s="357" t="s">
        <v>1585</v>
      </c>
    </row>
    <row r="625" spans="1:11" ht="24.75">
      <c r="A625" s="315" t="s">
        <v>1196</v>
      </c>
      <c r="B625" s="316" t="s">
        <v>1197</v>
      </c>
      <c r="C625" s="317" t="s">
        <v>15</v>
      </c>
      <c r="D625" s="323">
        <v>2</v>
      </c>
      <c r="E625" s="131">
        <v>0</v>
      </c>
      <c r="F625" s="131">
        <v>0</v>
      </c>
      <c r="G625" s="15">
        <f t="shared" si="36"/>
        <v>0</v>
      </c>
      <c r="H625" s="15">
        <f t="shared" si="37"/>
        <v>0</v>
      </c>
      <c r="I625" s="15">
        <f t="shared" si="38"/>
        <v>0</v>
      </c>
      <c r="J625" s="67">
        <f t="shared" si="39"/>
        <v>0</v>
      </c>
      <c r="K625" s="357" t="s">
        <v>1586</v>
      </c>
    </row>
    <row r="626" spans="1:11" ht="16.5">
      <c r="A626" s="315" t="s">
        <v>1198</v>
      </c>
      <c r="B626" s="316" t="s">
        <v>1199</v>
      </c>
      <c r="C626" s="317" t="s">
        <v>15</v>
      </c>
      <c r="D626" s="323">
        <v>16</v>
      </c>
      <c r="E626" s="131">
        <v>0</v>
      </c>
      <c r="F626" s="131">
        <v>0</v>
      </c>
      <c r="G626" s="15">
        <f t="shared" si="36"/>
        <v>0</v>
      </c>
      <c r="H626" s="15">
        <f t="shared" si="37"/>
        <v>0</v>
      </c>
      <c r="I626" s="15">
        <f t="shared" si="38"/>
        <v>0</v>
      </c>
      <c r="J626" s="67">
        <f t="shared" si="39"/>
        <v>0</v>
      </c>
      <c r="K626" s="357" t="s">
        <v>1587</v>
      </c>
    </row>
    <row r="627" spans="1:11" ht="33">
      <c r="A627" s="315" t="s">
        <v>1200</v>
      </c>
      <c r="B627" s="316" t="s">
        <v>1201</v>
      </c>
      <c r="C627" s="317" t="s">
        <v>15</v>
      </c>
      <c r="D627" s="323">
        <v>2</v>
      </c>
      <c r="E627" s="131">
        <v>0</v>
      </c>
      <c r="F627" s="131">
        <v>0</v>
      </c>
      <c r="G627" s="15">
        <f t="shared" si="36"/>
        <v>0</v>
      </c>
      <c r="H627" s="15">
        <f t="shared" si="37"/>
        <v>0</v>
      </c>
      <c r="I627" s="15">
        <f t="shared" si="38"/>
        <v>0</v>
      </c>
      <c r="J627" s="67">
        <f t="shared" si="39"/>
        <v>0</v>
      </c>
      <c r="K627" s="357" t="s">
        <v>1588</v>
      </c>
    </row>
    <row r="628" spans="1:11" ht="33">
      <c r="A628" s="315" t="s">
        <v>1202</v>
      </c>
      <c r="B628" s="316" t="s">
        <v>1203</v>
      </c>
      <c r="C628" s="317" t="s">
        <v>15</v>
      </c>
      <c r="D628" s="323">
        <v>18</v>
      </c>
      <c r="E628" s="131">
        <v>0</v>
      </c>
      <c r="F628" s="131">
        <v>0</v>
      </c>
      <c r="G628" s="15">
        <f t="shared" si="36"/>
        <v>0</v>
      </c>
      <c r="H628" s="15">
        <f t="shared" si="37"/>
        <v>0</v>
      </c>
      <c r="I628" s="15">
        <f t="shared" si="38"/>
        <v>0</v>
      </c>
      <c r="J628" s="67">
        <f t="shared" si="39"/>
        <v>0</v>
      </c>
      <c r="K628" s="357" t="s">
        <v>1589</v>
      </c>
    </row>
    <row r="629" spans="1:11" ht="42">
      <c r="A629" s="315" t="s">
        <v>1204</v>
      </c>
      <c r="B629" s="316" t="s">
        <v>1205</v>
      </c>
      <c r="C629" s="320" t="s">
        <v>15</v>
      </c>
      <c r="D629" s="325">
        <v>18</v>
      </c>
      <c r="E629" s="131">
        <v>0</v>
      </c>
      <c r="F629" s="131">
        <v>0</v>
      </c>
      <c r="G629" s="15">
        <f t="shared" si="36"/>
        <v>0</v>
      </c>
      <c r="H629" s="15">
        <f t="shared" si="37"/>
        <v>0</v>
      </c>
      <c r="I629" s="15">
        <f t="shared" si="38"/>
        <v>0</v>
      </c>
      <c r="J629" s="67">
        <f t="shared" si="39"/>
        <v>0</v>
      </c>
      <c r="K629" s="357" t="s">
        <v>1590</v>
      </c>
    </row>
    <row r="630" spans="1:11" ht="24.75">
      <c r="A630" s="315" t="s">
        <v>1206</v>
      </c>
      <c r="B630" s="316" t="s">
        <v>1207</v>
      </c>
      <c r="C630" s="317" t="s">
        <v>15</v>
      </c>
      <c r="D630" s="323">
        <v>14</v>
      </c>
      <c r="E630" s="131">
        <v>0</v>
      </c>
      <c r="F630" s="131">
        <v>0</v>
      </c>
      <c r="G630" s="15">
        <f t="shared" si="36"/>
        <v>0</v>
      </c>
      <c r="H630" s="15">
        <f t="shared" si="37"/>
        <v>0</v>
      </c>
      <c r="I630" s="15">
        <f t="shared" si="38"/>
        <v>0</v>
      </c>
      <c r="J630" s="67">
        <f t="shared" si="39"/>
        <v>0</v>
      </c>
      <c r="K630" s="357" t="s">
        <v>1591</v>
      </c>
    </row>
    <row r="631" spans="1:11" ht="33">
      <c r="A631" s="315" t="s">
        <v>1208</v>
      </c>
      <c r="B631" s="316" t="s">
        <v>1209</v>
      </c>
      <c r="C631" s="335" t="s">
        <v>15</v>
      </c>
      <c r="D631" s="329">
        <v>32</v>
      </c>
      <c r="E631" s="131">
        <v>0</v>
      </c>
      <c r="F631" s="131">
        <v>0</v>
      </c>
      <c r="G631" s="15">
        <f t="shared" si="36"/>
        <v>0</v>
      </c>
      <c r="H631" s="15">
        <f t="shared" si="37"/>
        <v>0</v>
      </c>
      <c r="I631" s="15">
        <f t="shared" si="38"/>
        <v>0</v>
      </c>
      <c r="J631" s="67">
        <f t="shared" si="39"/>
        <v>0</v>
      </c>
      <c r="K631" s="357" t="s">
        <v>1592</v>
      </c>
    </row>
    <row r="632" spans="1:11" ht="50.25">
      <c r="A632" s="315" t="s">
        <v>1210</v>
      </c>
      <c r="B632" s="316" t="s">
        <v>1211</v>
      </c>
      <c r="C632" s="317" t="s">
        <v>15</v>
      </c>
      <c r="D632" s="323">
        <v>14</v>
      </c>
      <c r="E632" s="131">
        <v>0</v>
      </c>
      <c r="F632" s="131">
        <v>0</v>
      </c>
      <c r="G632" s="15">
        <f t="shared" si="36"/>
        <v>0</v>
      </c>
      <c r="H632" s="15">
        <f t="shared" si="37"/>
        <v>0</v>
      </c>
      <c r="I632" s="15">
        <f t="shared" si="38"/>
        <v>0</v>
      </c>
      <c r="J632" s="67">
        <f t="shared" si="39"/>
        <v>0</v>
      </c>
      <c r="K632" s="357" t="s">
        <v>1593</v>
      </c>
    </row>
    <row r="633" spans="1:11" ht="24.75">
      <c r="A633" s="315" t="s">
        <v>1212</v>
      </c>
      <c r="B633" s="316" t="s">
        <v>1213</v>
      </c>
      <c r="C633" s="317" t="s">
        <v>15</v>
      </c>
      <c r="D633" s="323">
        <v>14</v>
      </c>
      <c r="E633" s="131">
        <v>0</v>
      </c>
      <c r="F633" s="131">
        <v>0</v>
      </c>
      <c r="G633" s="15">
        <f t="shared" si="36"/>
        <v>0</v>
      </c>
      <c r="H633" s="15">
        <f t="shared" si="37"/>
        <v>0</v>
      </c>
      <c r="I633" s="15">
        <f t="shared" si="38"/>
        <v>0</v>
      </c>
      <c r="J633" s="67">
        <f t="shared" si="39"/>
        <v>0</v>
      </c>
      <c r="K633" s="357" t="s">
        <v>1594</v>
      </c>
    </row>
    <row r="634" spans="1:11" ht="24.75">
      <c r="A634" s="315" t="s">
        <v>1214</v>
      </c>
      <c r="B634" s="316" t="s">
        <v>1215</v>
      </c>
      <c r="C634" s="317" t="s">
        <v>15</v>
      </c>
      <c r="D634" s="323">
        <v>12</v>
      </c>
      <c r="E634" s="131">
        <v>0</v>
      </c>
      <c r="F634" s="131">
        <v>0</v>
      </c>
      <c r="G634" s="15">
        <f t="shared" si="36"/>
        <v>0</v>
      </c>
      <c r="H634" s="15">
        <f t="shared" si="37"/>
        <v>0</v>
      </c>
      <c r="I634" s="15">
        <f t="shared" si="38"/>
        <v>0</v>
      </c>
      <c r="J634" s="67">
        <f t="shared" si="39"/>
        <v>0</v>
      </c>
      <c r="K634" s="357" t="s">
        <v>1595</v>
      </c>
    </row>
    <row r="635" spans="1:11" ht="50.25">
      <c r="A635" s="315" t="s">
        <v>1216</v>
      </c>
      <c r="B635" s="316" t="s">
        <v>1217</v>
      </c>
      <c r="C635" s="317" t="s">
        <v>15</v>
      </c>
      <c r="D635" s="323">
        <v>4</v>
      </c>
      <c r="E635" s="131">
        <v>0</v>
      </c>
      <c r="F635" s="131">
        <v>0</v>
      </c>
      <c r="G635" s="15">
        <f t="shared" si="36"/>
        <v>0</v>
      </c>
      <c r="H635" s="15">
        <f t="shared" si="37"/>
        <v>0</v>
      </c>
      <c r="I635" s="15">
        <f t="shared" si="38"/>
        <v>0</v>
      </c>
      <c r="J635" s="67">
        <f t="shared" si="39"/>
        <v>0</v>
      </c>
      <c r="K635" s="357" t="s">
        <v>1596</v>
      </c>
    </row>
    <row r="636" spans="1:11" ht="58.5">
      <c r="A636" s="315" t="s">
        <v>1218</v>
      </c>
      <c r="B636" s="316" t="s">
        <v>1219</v>
      </c>
      <c r="C636" s="320" t="s">
        <v>17</v>
      </c>
      <c r="D636" s="325">
        <v>6.08</v>
      </c>
      <c r="E636" s="131">
        <v>0</v>
      </c>
      <c r="F636" s="131">
        <v>0</v>
      </c>
      <c r="G636" s="15">
        <f t="shared" si="36"/>
        <v>0</v>
      </c>
      <c r="H636" s="15">
        <f t="shared" si="37"/>
        <v>0</v>
      </c>
      <c r="I636" s="15">
        <f t="shared" si="38"/>
        <v>0</v>
      </c>
      <c r="J636" s="67">
        <f t="shared" si="39"/>
        <v>0</v>
      </c>
      <c r="K636" s="357" t="s">
        <v>1597</v>
      </c>
    </row>
    <row r="637" spans="1:11" ht="50.25">
      <c r="A637" s="315" t="s">
        <v>1200</v>
      </c>
      <c r="B637" s="316" t="s">
        <v>1220</v>
      </c>
      <c r="C637" s="320" t="s">
        <v>17</v>
      </c>
      <c r="D637" s="325">
        <v>68</v>
      </c>
      <c r="E637" s="131">
        <v>0</v>
      </c>
      <c r="F637" s="131">
        <v>0</v>
      </c>
      <c r="G637" s="15">
        <f t="shared" si="36"/>
        <v>0</v>
      </c>
      <c r="H637" s="15">
        <f t="shared" si="37"/>
        <v>0</v>
      </c>
      <c r="I637" s="15">
        <f t="shared" si="38"/>
        <v>0</v>
      </c>
      <c r="J637" s="67">
        <f t="shared" si="39"/>
        <v>0</v>
      </c>
      <c r="K637" s="357" t="s">
        <v>1598</v>
      </c>
    </row>
    <row r="638" spans="1:11" ht="75">
      <c r="A638" s="315" t="s">
        <v>1221</v>
      </c>
      <c r="B638" s="316" t="s">
        <v>1222</v>
      </c>
      <c r="C638" s="317" t="s">
        <v>15</v>
      </c>
      <c r="D638" s="323">
        <v>16</v>
      </c>
      <c r="E638" s="131">
        <v>0</v>
      </c>
      <c r="F638" s="131">
        <v>0</v>
      </c>
      <c r="G638" s="15">
        <f t="shared" si="36"/>
        <v>0</v>
      </c>
      <c r="H638" s="15">
        <f t="shared" si="37"/>
        <v>0</v>
      </c>
      <c r="I638" s="15">
        <f t="shared" si="38"/>
        <v>0</v>
      </c>
      <c r="J638" s="67">
        <f t="shared" si="39"/>
        <v>0</v>
      </c>
      <c r="K638" s="357" t="s">
        <v>1599</v>
      </c>
    </row>
    <row r="639" spans="1:11" ht="24.75">
      <c r="A639" s="315" t="s">
        <v>1223</v>
      </c>
      <c r="B639" s="316" t="s">
        <v>1224</v>
      </c>
      <c r="C639" s="317" t="s">
        <v>15</v>
      </c>
      <c r="D639" s="323">
        <v>20</v>
      </c>
      <c r="E639" s="131">
        <v>0</v>
      </c>
      <c r="F639" s="131">
        <v>0</v>
      </c>
      <c r="G639" s="15">
        <f t="shared" si="36"/>
        <v>0</v>
      </c>
      <c r="H639" s="15">
        <f t="shared" si="37"/>
        <v>0</v>
      </c>
      <c r="I639" s="15">
        <f t="shared" si="38"/>
        <v>0</v>
      </c>
      <c r="J639" s="67">
        <f t="shared" si="39"/>
        <v>0</v>
      </c>
      <c r="K639" s="357" t="s">
        <v>1600</v>
      </c>
    </row>
    <row r="640" spans="1:11" ht="33">
      <c r="A640" s="315" t="s">
        <v>1225</v>
      </c>
      <c r="B640" s="316" t="s">
        <v>1226</v>
      </c>
      <c r="C640" s="317" t="s">
        <v>15</v>
      </c>
      <c r="D640" s="323">
        <v>14</v>
      </c>
      <c r="E640" s="131">
        <v>0</v>
      </c>
      <c r="F640" s="131">
        <v>0</v>
      </c>
      <c r="G640" s="15">
        <f t="shared" si="36"/>
        <v>0</v>
      </c>
      <c r="H640" s="15">
        <f t="shared" si="37"/>
        <v>0</v>
      </c>
      <c r="I640" s="15">
        <f t="shared" si="38"/>
        <v>0</v>
      </c>
      <c r="J640" s="67">
        <f t="shared" si="39"/>
        <v>0</v>
      </c>
      <c r="K640" s="357" t="s">
        <v>1601</v>
      </c>
    </row>
    <row r="641" spans="1:11" ht="33">
      <c r="A641" s="315" t="s">
        <v>1227</v>
      </c>
      <c r="B641" s="316" t="s">
        <v>1228</v>
      </c>
      <c r="C641" s="320" t="s">
        <v>15</v>
      </c>
      <c r="D641" s="325">
        <v>14</v>
      </c>
      <c r="E641" s="131">
        <v>0</v>
      </c>
      <c r="F641" s="131">
        <v>0</v>
      </c>
      <c r="G641" s="15">
        <f t="shared" si="36"/>
        <v>0</v>
      </c>
      <c r="H641" s="15">
        <f t="shared" si="37"/>
        <v>0</v>
      </c>
      <c r="I641" s="15">
        <f t="shared" si="38"/>
        <v>0</v>
      </c>
      <c r="J641" s="67">
        <f t="shared" si="39"/>
        <v>0</v>
      </c>
      <c r="K641" s="357" t="s">
        <v>1602</v>
      </c>
    </row>
    <row r="642" spans="1:11" ht="42">
      <c r="A642" s="315" t="s">
        <v>1229</v>
      </c>
      <c r="B642" s="316" t="s">
        <v>1230</v>
      </c>
      <c r="C642" s="320" t="s">
        <v>15</v>
      </c>
      <c r="D642" s="325">
        <v>14</v>
      </c>
      <c r="E642" s="131">
        <v>0</v>
      </c>
      <c r="F642" s="131">
        <v>0</v>
      </c>
      <c r="G642" s="15">
        <f t="shared" si="36"/>
        <v>0</v>
      </c>
      <c r="H642" s="15">
        <f t="shared" si="37"/>
        <v>0</v>
      </c>
      <c r="I642" s="15">
        <f t="shared" si="38"/>
        <v>0</v>
      </c>
      <c r="J642" s="67">
        <f t="shared" si="39"/>
        <v>0</v>
      </c>
      <c r="K642" s="357" t="s">
        <v>1603</v>
      </c>
    </row>
    <row r="643" spans="1:11" ht="24.75">
      <c r="A643" s="315" t="s">
        <v>1231</v>
      </c>
      <c r="B643" s="316" t="s">
        <v>1232</v>
      </c>
      <c r="C643" s="317" t="s">
        <v>15</v>
      </c>
      <c r="D643" s="318">
        <v>8</v>
      </c>
      <c r="E643" s="131">
        <v>0</v>
      </c>
      <c r="F643" s="131">
        <v>0</v>
      </c>
      <c r="G643" s="15">
        <f t="shared" si="36"/>
        <v>0</v>
      </c>
      <c r="H643" s="15">
        <f t="shared" si="37"/>
        <v>0</v>
      </c>
      <c r="I643" s="15">
        <f t="shared" si="38"/>
        <v>0</v>
      </c>
      <c r="J643" s="67">
        <f t="shared" si="39"/>
        <v>0</v>
      </c>
      <c r="K643" s="357" t="s">
        <v>1604</v>
      </c>
    </row>
    <row r="644" spans="1:11" s="84" customFormat="1" ht="8.25">
      <c r="A644" s="227"/>
      <c r="B644" s="288" t="s">
        <v>9</v>
      </c>
      <c r="C644" s="228" t="s">
        <v>30</v>
      </c>
      <c r="D644" s="229"/>
      <c r="E644" s="131"/>
      <c r="F644" s="131"/>
      <c r="G644" s="229"/>
      <c r="H644" s="233">
        <f>SUM(H525:H643)</f>
        <v>0</v>
      </c>
      <c r="I644" s="233">
        <f>SUM(I525:I643)</f>
        <v>0</v>
      </c>
      <c r="J644" s="234"/>
      <c r="K644" s="358"/>
    </row>
    <row r="645" spans="1:11" s="84" customFormat="1" ht="8.25">
      <c r="A645" s="289"/>
      <c r="B645" s="290"/>
      <c r="C645" s="291" t="s">
        <v>30</v>
      </c>
      <c r="D645" s="292"/>
      <c r="E645" s="292"/>
      <c r="F645" s="292"/>
      <c r="G645" s="292"/>
      <c r="H645" s="292"/>
      <c r="I645" s="235">
        <f>SUM(H644:I644)</f>
        <v>0</v>
      </c>
      <c r="J645" s="293"/>
      <c r="K645" s="359"/>
    </row>
    <row r="646" spans="1:11" s="84" customFormat="1" ht="8.25">
      <c r="A646" s="232" t="s">
        <v>1233</v>
      </c>
      <c r="B646" s="130" t="s">
        <v>1234</v>
      </c>
      <c r="C646" s="228"/>
      <c r="D646" s="229"/>
      <c r="E646" s="229"/>
      <c r="F646" s="229"/>
      <c r="G646" s="230"/>
      <c r="H646" s="230"/>
      <c r="I646" s="230"/>
      <c r="J646" s="231"/>
      <c r="K646" s="356"/>
    </row>
    <row r="647" spans="1:11" ht="24.75">
      <c r="A647" s="315" t="s">
        <v>85</v>
      </c>
      <c r="B647" s="316" t="s">
        <v>1235</v>
      </c>
      <c r="C647" s="317" t="s">
        <v>15</v>
      </c>
      <c r="D647" s="342">
        <v>1</v>
      </c>
      <c r="E647" s="131">
        <v>0</v>
      </c>
      <c r="F647" s="131">
        <v>0</v>
      </c>
      <c r="G647" s="15">
        <f t="shared" si="36"/>
        <v>0</v>
      </c>
      <c r="H647" s="15">
        <f t="shared" si="37"/>
        <v>0</v>
      </c>
      <c r="I647" s="15">
        <f t="shared" si="38"/>
        <v>0</v>
      </c>
      <c r="J647" s="67">
        <f t="shared" si="39"/>
        <v>0</v>
      </c>
      <c r="K647" s="357" t="s">
        <v>1605</v>
      </c>
    </row>
    <row r="648" spans="1:11" ht="24.75">
      <c r="A648" s="315" t="s">
        <v>86</v>
      </c>
      <c r="B648" s="316" t="s">
        <v>1236</v>
      </c>
      <c r="C648" s="317" t="s">
        <v>18</v>
      </c>
      <c r="D648" s="342">
        <v>24</v>
      </c>
      <c r="E648" s="131">
        <v>0</v>
      </c>
      <c r="F648" s="131">
        <v>0</v>
      </c>
      <c r="G648" s="15">
        <f t="shared" si="36"/>
        <v>0</v>
      </c>
      <c r="H648" s="15">
        <f t="shared" si="37"/>
        <v>0</v>
      </c>
      <c r="I648" s="15">
        <f t="shared" si="38"/>
        <v>0</v>
      </c>
      <c r="J648" s="67">
        <f t="shared" si="39"/>
        <v>0</v>
      </c>
      <c r="K648" s="357" t="s">
        <v>1606</v>
      </c>
    </row>
    <row r="649" spans="1:11" ht="33">
      <c r="A649" s="315" t="s">
        <v>87</v>
      </c>
      <c r="B649" s="316" t="s">
        <v>1237</v>
      </c>
      <c r="C649" s="317" t="s">
        <v>15</v>
      </c>
      <c r="D649" s="342">
        <v>1</v>
      </c>
      <c r="E649" s="131">
        <v>0</v>
      </c>
      <c r="F649" s="131">
        <v>0</v>
      </c>
      <c r="G649" s="15">
        <f t="shared" si="36"/>
        <v>0</v>
      </c>
      <c r="H649" s="15">
        <f t="shared" si="37"/>
        <v>0</v>
      </c>
      <c r="I649" s="15">
        <f t="shared" si="38"/>
        <v>0</v>
      </c>
      <c r="J649" s="67">
        <f t="shared" si="39"/>
        <v>0</v>
      </c>
      <c r="K649" s="357" t="s">
        <v>1607</v>
      </c>
    </row>
    <row r="650" spans="1:11" s="84" customFormat="1" ht="8.25">
      <c r="A650" s="227"/>
      <c r="B650" s="288" t="s">
        <v>9</v>
      </c>
      <c r="C650" s="228" t="s">
        <v>30</v>
      </c>
      <c r="D650" s="229"/>
      <c r="E650" s="131"/>
      <c r="F650" s="131"/>
      <c r="G650" s="229"/>
      <c r="H650" s="233">
        <f>SUM(H647:H649)</f>
        <v>0</v>
      </c>
      <c r="I650" s="233">
        <f>SUM(I647:I649)</f>
        <v>0</v>
      </c>
      <c r="J650" s="234"/>
      <c r="K650" s="358"/>
    </row>
    <row r="651" spans="1:11" s="84" customFormat="1" ht="8.25">
      <c r="A651" s="289"/>
      <c r="B651" s="290"/>
      <c r="C651" s="291" t="s">
        <v>30</v>
      </c>
      <c r="D651" s="292"/>
      <c r="E651" s="292"/>
      <c r="F651" s="292"/>
      <c r="G651" s="292"/>
      <c r="H651" s="292"/>
      <c r="I651" s="235">
        <f>SUM(H650:I650)</f>
        <v>0</v>
      </c>
      <c r="J651" s="293"/>
      <c r="K651" s="359"/>
    </row>
    <row r="652" spans="1:11" s="84" customFormat="1" ht="8.25">
      <c r="A652" s="232" t="s">
        <v>1238</v>
      </c>
      <c r="B652" s="130" t="s">
        <v>1239</v>
      </c>
      <c r="C652" s="228"/>
      <c r="D652" s="229"/>
      <c r="E652" s="229"/>
      <c r="F652" s="229"/>
      <c r="G652" s="230"/>
      <c r="H652" s="230"/>
      <c r="I652" s="230"/>
      <c r="J652" s="231"/>
      <c r="K652" s="356"/>
    </row>
    <row r="653" spans="1:11" ht="42">
      <c r="A653" s="315" t="s">
        <v>212</v>
      </c>
      <c r="B653" s="316" t="s">
        <v>1240</v>
      </c>
      <c r="C653" s="320" t="s">
        <v>19</v>
      </c>
      <c r="D653" s="327">
        <v>27</v>
      </c>
      <c r="E653" s="131">
        <v>0</v>
      </c>
      <c r="F653" s="131">
        <v>0</v>
      </c>
      <c r="G653" s="15">
        <f aca="true" t="shared" si="40" ref="G653:G685">SUM(E653:F653)</f>
        <v>0</v>
      </c>
      <c r="H653" s="15">
        <f aca="true" t="shared" si="41" ref="H653:H685">TRUNC(D653*E653,2)</f>
        <v>0</v>
      </c>
      <c r="I653" s="15">
        <f aca="true" t="shared" si="42" ref="I653:I685">TRUNC(D653*F653,2)</f>
        <v>0</v>
      </c>
      <c r="J653" s="67">
        <f aca="true" t="shared" si="43" ref="J653:J685">SUM(H653:I653)</f>
        <v>0</v>
      </c>
      <c r="K653" s="357" t="s">
        <v>1608</v>
      </c>
    </row>
    <row r="654" spans="1:11" ht="16.5">
      <c r="A654" s="315" t="s">
        <v>213</v>
      </c>
      <c r="B654" s="316" t="s">
        <v>1241</v>
      </c>
      <c r="C654" s="317" t="s">
        <v>15</v>
      </c>
      <c r="D654" s="318">
        <v>80</v>
      </c>
      <c r="E654" s="131">
        <v>0</v>
      </c>
      <c r="F654" s="131">
        <v>0</v>
      </c>
      <c r="G654" s="15">
        <f t="shared" si="40"/>
        <v>0</v>
      </c>
      <c r="H654" s="15">
        <f t="shared" si="41"/>
        <v>0</v>
      </c>
      <c r="I654" s="15">
        <f t="shared" si="42"/>
        <v>0</v>
      </c>
      <c r="J654" s="67">
        <f t="shared" si="43"/>
        <v>0</v>
      </c>
      <c r="K654" s="357" t="s">
        <v>1609</v>
      </c>
    </row>
    <row r="655" spans="1:11" ht="24.75">
      <c r="A655" s="315" t="s">
        <v>214</v>
      </c>
      <c r="B655" s="316" t="s">
        <v>1242</v>
      </c>
      <c r="C655" s="317" t="s">
        <v>15</v>
      </c>
      <c r="D655" s="323">
        <v>114</v>
      </c>
      <c r="E655" s="131">
        <v>0</v>
      </c>
      <c r="F655" s="131">
        <v>0</v>
      </c>
      <c r="G655" s="15">
        <f t="shared" si="40"/>
        <v>0</v>
      </c>
      <c r="H655" s="15">
        <f t="shared" si="41"/>
        <v>0</v>
      </c>
      <c r="I655" s="15">
        <f t="shared" si="42"/>
        <v>0</v>
      </c>
      <c r="J655" s="67">
        <f t="shared" si="43"/>
        <v>0</v>
      </c>
      <c r="K655" s="357" t="s">
        <v>1610</v>
      </c>
    </row>
    <row r="656" spans="1:11" ht="16.5">
      <c r="A656" s="315" t="s">
        <v>214</v>
      </c>
      <c r="B656" s="316" t="s">
        <v>1243</v>
      </c>
      <c r="C656" s="317" t="s">
        <v>17</v>
      </c>
      <c r="D656" s="323">
        <v>62.1</v>
      </c>
      <c r="E656" s="131">
        <v>0</v>
      </c>
      <c r="F656" s="131">
        <v>0</v>
      </c>
      <c r="G656" s="15">
        <f t="shared" si="40"/>
        <v>0</v>
      </c>
      <c r="H656" s="15">
        <f t="shared" si="41"/>
        <v>0</v>
      </c>
      <c r="I656" s="15">
        <f t="shared" si="42"/>
        <v>0</v>
      </c>
      <c r="J656" s="67">
        <f t="shared" si="43"/>
        <v>0</v>
      </c>
      <c r="K656" s="357" t="s">
        <v>1611</v>
      </c>
    </row>
    <row r="657" spans="1:11" ht="16.5">
      <c r="A657" s="315"/>
      <c r="B657" s="316" t="s">
        <v>1244</v>
      </c>
      <c r="C657" s="317" t="s">
        <v>17</v>
      </c>
      <c r="D657" s="323">
        <v>62.1</v>
      </c>
      <c r="E657" s="131">
        <v>0</v>
      </c>
      <c r="F657" s="131">
        <v>0</v>
      </c>
      <c r="G657" s="15">
        <f t="shared" si="40"/>
        <v>0</v>
      </c>
      <c r="H657" s="15">
        <f t="shared" si="41"/>
        <v>0</v>
      </c>
      <c r="I657" s="15">
        <f t="shared" si="42"/>
        <v>0</v>
      </c>
      <c r="J657" s="67">
        <f t="shared" si="43"/>
        <v>0</v>
      </c>
      <c r="K657" s="357" t="s">
        <v>1612</v>
      </c>
    </row>
    <row r="658" spans="1:11" ht="16.5">
      <c r="A658" s="315" t="s">
        <v>215</v>
      </c>
      <c r="B658" s="316" t="s">
        <v>1245</v>
      </c>
      <c r="C658" s="317" t="s">
        <v>15</v>
      </c>
      <c r="D658" s="323">
        <v>3</v>
      </c>
      <c r="E658" s="131">
        <v>0</v>
      </c>
      <c r="F658" s="131">
        <v>0</v>
      </c>
      <c r="G658" s="15">
        <f t="shared" si="40"/>
        <v>0</v>
      </c>
      <c r="H658" s="15">
        <f t="shared" si="41"/>
        <v>0</v>
      </c>
      <c r="I658" s="15">
        <f t="shared" si="42"/>
        <v>0</v>
      </c>
      <c r="J658" s="67">
        <f t="shared" si="43"/>
        <v>0</v>
      </c>
      <c r="K658" s="357" t="s">
        <v>1613</v>
      </c>
    </row>
    <row r="659" spans="1:11" ht="16.5">
      <c r="A659" s="315" t="s">
        <v>216</v>
      </c>
      <c r="B659" s="316" t="s">
        <v>1246</v>
      </c>
      <c r="C659" s="317" t="s">
        <v>15</v>
      </c>
      <c r="D659" s="323">
        <v>4</v>
      </c>
      <c r="E659" s="131">
        <v>0</v>
      </c>
      <c r="F659" s="131">
        <v>0</v>
      </c>
      <c r="G659" s="15">
        <f t="shared" si="40"/>
        <v>0</v>
      </c>
      <c r="H659" s="15">
        <f t="shared" si="41"/>
        <v>0</v>
      </c>
      <c r="I659" s="15">
        <f t="shared" si="42"/>
        <v>0</v>
      </c>
      <c r="J659" s="67">
        <f t="shared" si="43"/>
        <v>0</v>
      </c>
      <c r="K659" s="357" t="s">
        <v>1614</v>
      </c>
    </row>
    <row r="660" spans="1:11" ht="16.5">
      <c r="A660" s="315" t="s">
        <v>217</v>
      </c>
      <c r="B660" s="316" t="s">
        <v>1247</v>
      </c>
      <c r="C660" s="317" t="s">
        <v>15</v>
      </c>
      <c r="D660" s="323">
        <v>10</v>
      </c>
      <c r="E660" s="131">
        <v>0</v>
      </c>
      <c r="F660" s="131">
        <v>0</v>
      </c>
      <c r="G660" s="15">
        <f t="shared" si="40"/>
        <v>0</v>
      </c>
      <c r="H660" s="15">
        <f t="shared" si="41"/>
        <v>0</v>
      </c>
      <c r="I660" s="15">
        <f t="shared" si="42"/>
        <v>0</v>
      </c>
      <c r="J660" s="67">
        <f t="shared" si="43"/>
        <v>0</v>
      </c>
      <c r="K660" s="357" t="s">
        <v>1615</v>
      </c>
    </row>
    <row r="661" spans="1:11" ht="24.75">
      <c r="A661" s="315" t="s">
        <v>1248</v>
      </c>
      <c r="B661" s="316" t="s">
        <v>1249</v>
      </c>
      <c r="C661" s="317" t="s">
        <v>16</v>
      </c>
      <c r="D661" s="323">
        <v>4.87</v>
      </c>
      <c r="E661" s="131">
        <v>0</v>
      </c>
      <c r="F661" s="131">
        <v>0</v>
      </c>
      <c r="G661" s="15">
        <f t="shared" si="40"/>
        <v>0</v>
      </c>
      <c r="H661" s="15">
        <f t="shared" si="41"/>
        <v>0</v>
      </c>
      <c r="I661" s="15">
        <f t="shared" si="42"/>
        <v>0</v>
      </c>
      <c r="J661" s="67">
        <f t="shared" si="43"/>
        <v>0</v>
      </c>
      <c r="K661" s="357" t="s">
        <v>1616</v>
      </c>
    </row>
    <row r="662" spans="1:11" ht="33">
      <c r="A662" s="315" t="s">
        <v>1250</v>
      </c>
      <c r="B662" s="316" t="s">
        <v>1251</v>
      </c>
      <c r="C662" s="317" t="s">
        <v>16</v>
      </c>
      <c r="D662" s="323">
        <v>2.5</v>
      </c>
      <c r="E662" s="131">
        <v>0</v>
      </c>
      <c r="F662" s="131">
        <v>0</v>
      </c>
      <c r="G662" s="15">
        <f t="shared" si="40"/>
        <v>0</v>
      </c>
      <c r="H662" s="15">
        <f t="shared" si="41"/>
        <v>0</v>
      </c>
      <c r="I662" s="15">
        <f t="shared" si="42"/>
        <v>0</v>
      </c>
      <c r="J662" s="67">
        <f t="shared" si="43"/>
        <v>0</v>
      </c>
      <c r="K662" s="357" t="s">
        <v>1617</v>
      </c>
    </row>
    <row r="663" spans="1:11" ht="42">
      <c r="A663" s="315" t="s">
        <v>1252</v>
      </c>
      <c r="B663" s="316" t="s">
        <v>1253</v>
      </c>
      <c r="C663" s="317" t="s">
        <v>16</v>
      </c>
      <c r="D663" s="323">
        <v>9.13</v>
      </c>
      <c r="E663" s="131">
        <v>0</v>
      </c>
      <c r="F663" s="131">
        <v>0</v>
      </c>
      <c r="G663" s="15">
        <f t="shared" si="40"/>
        <v>0</v>
      </c>
      <c r="H663" s="15">
        <f t="shared" si="41"/>
        <v>0</v>
      </c>
      <c r="I663" s="15">
        <f t="shared" si="42"/>
        <v>0</v>
      </c>
      <c r="J663" s="67">
        <f t="shared" si="43"/>
        <v>0</v>
      </c>
      <c r="K663" s="357" t="s">
        <v>1618</v>
      </c>
    </row>
    <row r="664" spans="1:11" ht="24.75">
      <c r="A664" s="315" t="s">
        <v>1254</v>
      </c>
      <c r="B664" s="316" t="s">
        <v>1255</v>
      </c>
      <c r="C664" s="317" t="s">
        <v>16</v>
      </c>
      <c r="D664" s="323">
        <v>5.59</v>
      </c>
      <c r="E664" s="131">
        <v>0</v>
      </c>
      <c r="F664" s="131">
        <v>0</v>
      </c>
      <c r="G664" s="15">
        <f t="shared" si="40"/>
        <v>0</v>
      </c>
      <c r="H664" s="15">
        <f t="shared" si="41"/>
        <v>0</v>
      </c>
      <c r="I664" s="15">
        <f t="shared" si="42"/>
        <v>0</v>
      </c>
      <c r="J664" s="67">
        <f t="shared" si="43"/>
        <v>0</v>
      </c>
      <c r="K664" s="357" t="s">
        <v>1619</v>
      </c>
    </row>
    <row r="665" spans="1:11" s="84" customFormat="1" ht="8.25">
      <c r="A665" s="227"/>
      <c r="B665" s="288" t="s">
        <v>9</v>
      </c>
      <c r="C665" s="228" t="s">
        <v>30</v>
      </c>
      <c r="D665" s="229"/>
      <c r="E665" s="131"/>
      <c r="F665" s="131"/>
      <c r="G665" s="229"/>
      <c r="H665" s="233">
        <f>SUM(H653:H664)</f>
        <v>0</v>
      </c>
      <c r="I665" s="233">
        <f>SUM(I653:I664)</f>
        <v>0</v>
      </c>
      <c r="J665" s="234"/>
      <c r="K665" s="358"/>
    </row>
    <row r="666" spans="1:11" s="84" customFormat="1" ht="8.25">
      <c r="A666" s="289"/>
      <c r="B666" s="290"/>
      <c r="C666" s="291" t="s">
        <v>30</v>
      </c>
      <c r="D666" s="292"/>
      <c r="E666" s="292"/>
      <c r="F666" s="292"/>
      <c r="G666" s="292"/>
      <c r="H666" s="292"/>
      <c r="I666" s="235">
        <f>SUM(H665:I665)</f>
        <v>0</v>
      </c>
      <c r="J666" s="293"/>
      <c r="K666" s="359"/>
    </row>
    <row r="667" spans="1:11" s="84" customFormat="1" ht="8.25">
      <c r="A667" s="232" t="s">
        <v>1256</v>
      </c>
      <c r="B667" s="130" t="s">
        <v>1257</v>
      </c>
      <c r="C667" s="228"/>
      <c r="D667" s="229"/>
      <c r="E667" s="229"/>
      <c r="F667" s="229"/>
      <c r="G667" s="230"/>
      <c r="H667" s="230"/>
      <c r="I667" s="230"/>
      <c r="J667" s="231"/>
      <c r="K667" s="356"/>
    </row>
    <row r="668" spans="1:11" ht="24.75">
      <c r="A668" s="315" t="s">
        <v>218</v>
      </c>
      <c r="B668" s="316" t="s">
        <v>1258</v>
      </c>
      <c r="C668" s="317" t="s">
        <v>15</v>
      </c>
      <c r="D668" s="318">
        <v>8.6</v>
      </c>
      <c r="E668" s="131">
        <v>0</v>
      </c>
      <c r="F668" s="131">
        <v>0</v>
      </c>
      <c r="G668" s="15">
        <f t="shared" si="40"/>
        <v>0</v>
      </c>
      <c r="H668" s="15">
        <f t="shared" si="41"/>
        <v>0</v>
      </c>
      <c r="I668" s="15">
        <f t="shared" si="42"/>
        <v>0</v>
      </c>
      <c r="J668" s="67">
        <f t="shared" si="43"/>
        <v>0</v>
      </c>
      <c r="K668" s="357" t="s">
        <v>1620</v>
      </c>
    </row>
    <row r="669" spans="1:11" ht="24.75">
      <c r="A669" s="315" t="s">
        <v>219</v>
      </c>
      <c r="B669" s="316" t="s">
        <v>1259</v>
      </c>
      <c r="C669" s="317" t="s">
        <v>15</v>
      </c>
      <c r="D669" s="318">
        <v>1</v>
      </c>
      <c r="E669" s="131">
        <v>0</v>
      </c>
      <c r="F669" s="131">
        <v>0</v>
      </c>
      <c r="G669" s="15">
        <f t="shared" si="40"/>
        <v>0</v>
      </c>
      <c r="H669" s="15">
        <f t="shared" si="41"/>
        <v>0</v>
      </c>
      <c r="I669" s="15">
        <f t="shared" si="42"/>
        <v>0</v>
      </c>
      <c r="J669" s="67">
        <f t="shared" si="43"/>
        <v>0</v>
      </c>
      <c r="K669" s="357" t="s">
        <v>1621</v>
      </c>
    </row>
    <row r="670" spans="1:11" ht="24.75">
      <c r="A670" s="315" t="s">
        <v>1260</v>
      </c>
      <c r="B670" s="316" t="s">
        <v>1261</v>
      </c>
      <c r="C670" s="317" t="s">
        <v>17</v>
      </c>
      <c r="D670" s="318">
        <v>15.12</v>
      </c>
      <c r="E670" s="131">
        <v>0</v>
      </c>
      <c r="F670" s="131">
        <v>0</v>
      </c>
      <c r="G670" s="15">
        <f t="shared" si="40"/>
        <v>0</v>
      </c>
      <c r="H670" s="15">
        <f t="shared" si="41"/>
        <v>0</v>
      </c>
      <c r="I670" s="15">
        <f t="shared" si="42"/>
        <v>0</v>
      </c>
      <c r="J670" s="67">
        <f t="shared" si="43"/>
        <v>0</v>
      </c>
      <c r="K670" s="357" t="s">
        <v>1622</v>
      </c>
    </row>
    <row r="671" spans="1:11" ht="24.75">
      <c r="A671" s="315" t="s">
        <v>1262</v>
      </c>
      <c r="B671" s="316" t="s">
        <v>1263</v>
      </c>
      <c r="C671" s="317" t="s">
        <v>15</v>
      </c>
      <c r="D671" s="318">
        <v>1</v>
      </c>
      <c r="E671" s="131">
        <v>0</v>
      </c>
      <c r="F671" s="131">
        <v>0</v>
      </c>
      <c r="G671" s="15">
        <f t="shared" si="40"/>
        <v>0</v>
      </c>
      <c r="H671" s="15">
        <f t="shared" si="41"/>
        <v>0</v>
      </c>
      <c r="I671" s="15">
        <f t="shared" si="42"/>
        <v>0</v>
      </c>
      <c r="J671" s="67">
        <f t="shared" si="43"/>
        <v>0</v>
      </c>
      <c r="K671" s="357" t="s">
        <v>1623</v>
      </c>
    </row>
    <row r="672" spans="1:11" ht="24.75">
      <c r="A672" s="315" t="s">
        <v>1264</v>
      </c>
      <c r="B672" s="316" t="s">
        <v>1265</v>
      </c>
      <c r="C672" s="317" t="s">
        <v>17</v>
      </c>
      <c r="D672" s="318">
        <v>33</v>
      </c>
      <c r="E672" s="131">
        <v>0</v>
      </c>
      <c r="F672" s="131">
        <v>0</v>
      </c>
      <c r="G672" s="15">
        <f t="shared" si="40"/>
        <v>0</v>
      </c>
      <c r="H672" s="15">
        <f t="shared" si="41"/>
        <v>0</v>
      </c>
      <c r="I672" s="15">
        <f t="shared" si="42"/>
        <v>0</v>
      </c>
      <c r="J672" s="67">
        <f t="shared" si="43"/>
        <v>0</v>
      </c>
      <c r="K672" s="357" t="s">
        <v>1624</v>
      </c>
    </row>
    <row r="673" spans="1:11" ht="24.75">
      <c r="A673" s="315" t="s">
        <v>1266</v>
      </c>
      <c r="B673" s="316" t="s">
        <v>1267</v>
      </c>
      <c r="C673" s="317" t="s">
        <v>15</v>
      </c>
      <c r="D673" s="318">
        <v>1</v>
      </c>
      <c r="E673" s="131">
        <v>0</v>
      </c>
      <c r="F673" s="131">
        <v>0</v>
      </c>
      <c r="G673" s="15">
        <f t="shared" si="40"/>
        <v>0</v>
      </c>
      <c r="H673" s="15">
        <f t="shared" si="41"/>
        <v>0</v>
      </c>
      <c r="I673" s="15">
        <f t="shared" si="42"/>
        <v>0</v>
      </c>
      <c r="J673" s="67">
        <f t="shared" si="43"/>
        <v>0</v>
      </c>
      <c r="K673" s="357" t="s">
        <v>1625</v>
      </c>
    </row>
    <row r="674" spans="1:11" ht="16.5">
      <c r="A674" s="315" t="s">
        <v>1268</v>
      </c>
      <c r="B674" s="316" t="s">
        <v>1269</v>
      </c>
      <c r="C674" s="320" t="s">
        <v>18</v>
      </c>
      <c r="D674" s="327">
        <v>131</v>
      </c>
      <c r="E674" s="131">
        <v>0</v>
      </c>
      <c r="F674" s="131">
        <v>0</v>
      </c>
      <c r="G674" s="15">
        <f t="shared" si="40"/>
        <v>0</v>
      </c>
      <c r="H674" s="15">
        <f t="shared" si="41"/>
        <v>0</v>
      </c>
      <c r="I674" s="15">
        <f t="shared" si="42"/>
        <v>0</v>
      </c>
      <c r="J674" s="67">
        <f t="shared" si="43"/>
        <v>0</v>
      </c>
      <c r="K674" s="357" t="s">
        <v>1626</v>
      </c>
    </row>
    <row r="675" spans="1:11" ht="33">
      <c r="A675" s="315" t="s">
        <v>1270</v>
      </c>
      <c r="B675" s="316" t="s">
        <v>1271</v>
      </c>
      <c r="C675" s="320" t="s">
        <v>17</v>
      </c>
      <c r="D675" s="325">
        <v>91.44</v>
      </c>
      <c r="E675" s="131">
        <v>0</v>
      </c>
      <c r="F675" s="131">
        <v>0</v>
      </c>
      <c r="G675" s="15">
        <f t="shared" si="40"/>
        <v>0</v>
      </c>
      <c r="H675" s="15">
        <f t="shared" si="41"/>
        <v>0</v>
      </c>
      <c r="I675" s="15">
        <f t="shared" si="42"/>
        <v>0</v>
      </c>
      <c r="J675" s="67">
        <f t="shared" si="43"/>
        <v>0</v>
      </c>
      <c r="K675" s="357" t="s">
        <v>1627</v>
      </c>
    </row>
    <row r="676" spans="1:11" ht="50.25">
      <c r="A676" s="315" t="s">
        <v>1272</v>
      </c>
      <c r="B676" s="316" t="s">
        <v>1273</v>
      </c>
      <c r="C676" s="320" t="s">
        <v>17</v>
      </c>
      <c r="D676" s="325">
        <v>6.48</v>
      </c>
      <c r="E676" s="131">
        <v>0</v>
      </c>
      <c r="F676" s="131">
        <v>0</v>
      </c>
      <c r="G676" s="15">
        <f t="shared" si="40"/>
        <v>0</v>
      </c>
      <c r="H676" s="15">
        <f t="shared" si="41"/>
        <v>0</v>
      </c>
      <c r="I676" s="15">
        <f t="shared" si="42"/>
        <v>0</v>
      </c>
      <c r="J676" s="67">
        <f t="shared" si="43"/>
        <v>0</v>
      </c>
      <c r="K676" s="357" t="s">
        <v>1628</v>
      </c>
    </row>
    <row r="677" spans="1:11" ht="42">
      <c r="A677" s="315" t="s">
        <v>1274</v>
      </c>
      <c r="B677" s="316" t="s">
        <v>1275</v>
      </c>
      <c r="C677" s="320" t="s">
        <v>18</v>
      </c>
      <c r="D677" s="325">
        <v>14.15</v>
      </c>
      <c r="E677" s="131">
        <v>0</v>
      </c>
      <c r="F677" s="131">
        <v>0</v>
      </c>
      <c r="G677" s="15">
        <f t="shared" si="40"/>
        <v>0</v>
      </c>
      <c r="H677" s="15">
        <f t="shared" si="41"/>
        <v>0</v>
      </c>
      <c r="I677" s="15">
        <f t="shared" si="42"/>
        <v>0</v>
      </c>
      <c r="J677" s="67">
        <f t="shared" si="43"/>
        <v>0</v>
      </c>
      <c r="K677" s="357" t="s">
        <v>1629</v>
      </c>
    </row>
    <row r="678" spans="1:11" ht="42">
      <c r="A678" s="315" t="s">
        <v>1276</v>
      </c>
      <c r="B678" s="316" t="s">
        <v>1277</v>
      </c>
      <c r="C678" s="320" t="s">
        <v>18</v>
      </c>
      <c r="D678" s="325">
        <v>14.15</v>
      </c>
      <c r="E678" s="131">
        <v>0</v>
      </c>
      <c r="F678" s="131">
        <v>0</v>
      </c>
      <c r="G678" s="15">
        <f t="shared" si="40"/>
        <v>0</v>
      </c>
      <c r="H678" s="15">
        <f t="shared" si="41"/>
        <v>0</v>
      </c>
      <c r="I678" s="15">
        <f t="shared" si="42"/>
        <v>0</v>
      </c>
      <c r="J678" s="67">
        <f t="shared" si="43"/>
        <v>0</v>
      </c>
      <c r="K678" s="357" t="s">
        <v>1630</v>
      </c>
    </row>
    <row r="679" spans="1:11" ht="84">
      <c r="A679" s="315" t="s">
        <v>1278</v>
      </c>
      <c r="B679" s="316" t="s">
        <v>1279</v>
      </c>
      <c r="C679" s="317" t="s">
        <v>15</v>
      </c>
      <c r="D679" s="318">
        <v>1</v>
      </c>
      <c r="E679" s="131">
        <v>0</v>
      </c>
      <c r="F679" s="131">
        <v>0</v>
      </c>
      <c r="G679" s="15">
        <f t="shared" si="40"/>
        <v>0</v>
      </c>
      <c r="H679" s="15">
        <f t="shared" si="41"/>
        <v>0</v>
      </c>
      <c r="I679" s="15">
        <f t="shared" si="42"/>
        <v>0</v>
      </c>
      <c r="J679" s="67">
        <f t="shared" si="43"/>
        <v>0</v>
      </c>
      <c r="K679" s="357" t="s">
        <v>1631</v>
      </c>
    </row>
    <row r="680" spans="1:11" ht="50.25">
      <c r="A680" s="315" t="s">
        <v>1280</v>
      </c>
      <c r="B680" s="316" t="s">
        <v>1281</v>
      </c>
      <c r="C680" s="317" t="s">
        <v>15</v>
      </c>
      <c r="D680" s="318">
        <v>1</v>
      </c>
      <c r="E680" s="131">
        <v>0</v>
      </c>
      <c r="F680" s="131">
        <v>0</v>
      </c>
      <c r="G680" s="15">
        <f t="shared" si="40"/>
        <v>0</v>
      </c>
      <c r="H680" s="15">
        <f t="shared" si="41"/>
        <v>0</v>
      </c>
      <c r="I680" s="15">
        <f t="shared" si="42"/>
        <v>0</v>
      </c>
      <c r="J680" s="67">
        <f t="shared" si="43"/>
        <v>0</v>
      </c>
      <c r="K680" s="357" t="s">
        <v>1632</v>
      </c>
    </row>
    <row r="681" spans="1:11" ht="24.75">
      <c r="A681" s="315" t="s">
        <v>1282</v>
      </c>
      <c r="B681" s="316" t="s">
        <v>1283</v>
      </c>
      <c r="C681" s="320" t="s">
        <v>15</v>
      </c>
      <c r="D681" s="327">
        <v>4</v>
      </c>
      <c r="E681" s="131">
        <v>0</v>
      </c>
      <c r="F681" s="131">
        <v>0</v>
      </c>
      <c r="G681" s="15">
        <f t="shared" si="40"/>
        <v>0</v>
      </c>
      <c r="H681" s="15">
        <f t="shared" si="41"/>
        <v>0</v>
      </c>
      <c r="I681" s="15">
        <f t="shared" si="42"/>
        <v>0</v>
      </c>
      <c r="J681" s="67">
        <f t="shared" si="43"/>
        <v>0</v>
      </c>
      <c r="K681" s="357" t="s">
        <v>1633</v>
      </c>
    </row>
    <row r="682" spans="1:11" s="84" customFormat="1" ht="8.25">
      <c r="A682" s="227"/>
      <c r="B682" s="288" t="s">
        <v>9</v>
      </c>
      <c r="C682" s="228" t="s">
        <v>30</v>
      </c>
      <c r="D682" s="229"/>
      <c r="E682" s="131"/>
      <c r="F682" s="131"/>
      <c r="G682" s="229"/>
      <c r="H682" s="233">
        <f>SUM(H668:H681)</f>
        <v>0</v>
      </c>
      <c r="I682" s="233">
        <f>SUM(I668:I681)</f>
        <v>0</v>
      </c>
      <c r="J682" s="234"/>
      <c r="K682" s="358"/>
    </row>
    <row r="683" spans="1:11" s="84" customFormat="1" ht="8.25">
      <c r="A683" s="289"/>
      <c r="B683" s="290"/>
      <c r="C683" s="291" t="s">
        <v>30</v>
      </c>
      <c r="D683" s="292"/>
      <c r="E683" s="292"/>
      <c r="F683" s="292"/>
      <c r="G683" s="292"/>
      <c r="H683" s="292"/>
      <c r="I683" s="235">
        <f>SUM(H682:I682)</f>
        <v>0</v>
      </c>
      <c r="J683" s="293"/>
      <c r="K683" s="359"/>
    </row>
    <row r="684" spans="1:11" s="84" customFormat="1" ht="8.25">
      <c r="A684" s="232" t="s">
        <v>1284</v>
      </c>
      <c r="B684" s="130" t="s">
        <v>1285</v>
      </c>
      <c r="C684" s="228"/>
      <c r="D684" s="229"/>
      <c r="E684" s="229"/>
      <c r="F684" s="229"/>
      <c r="G684" s="230"/>
      <c r="H684" s="230"/>
      <c r="I684" s="230"/>
      <c r="J684" s="231"/>
      <c r="K684" s="356"/>
    </row>
    <row r="685" spans="1:11" ht="16.5">
      <c r="A685" s="344" t="s">
        <v>220</v>
      </c>
      <c r="B685" s="316" t="s">
        <v>1286</v>
      </c>
      <c r="C685" s="317" t="s">
        <v>17</v>
      </c>
      <c r="D685" s="325">
        <v>1200</v>
      </c>
      <c r="E685" s="131">
        <v>0</v>
      </c>
      <c r="F685" s="131">
        <v>0</v>
      </c>
      <c r="G685" s="15">
        <f t="shared" si="40"/>
        <v>0</v>
      </c>
      <c r="H685" s="15">
        <f t="shared" si="41"/>
        <v>0</v>
      </c>
      <c r="I685" s="15">
        <f t="shared" si="42"/>
        <v>0</v>
      </c>
      <c r="J685" s="67">
        <f t="shared" si="43"/>
        <v>0</v>
      </c>
      <c r="K685" s="357" t="s">
        <v>1634</v>
      </c>
    </row>
    <row r="686" spans="1:11" s="84" customFormat="1" ht="8.25">
      <c r="A686" s="227"/>
      <c r="B686" s="288" t="s">
        <v>9</v>
      </c>
      <c r="C686" s="228" t="s">
        <v>30</v>
      </c>
      <c r="D686" s="229"/>
      <c r="E686" s="131"/>
      <c r="F686" s="131"/>
      <c r="G686" s="229"/>
      <c r="H686" s="233">
        <f>SUM(H685)</f>
        <v>0</v>
      </c>
      <c r="I686" s="233">
        <f>SUM(I685)</f>
        <v>0</v>
      </c>
      <c r="J686" s="234"/>
      <c r="K686" s="358"/>
    </row>
    <row r="687" spans="1:11" s="84" customFormat="1" ht="8.25">
      <c r="A687" s="289"/>
      <c r="B687" s="290"/>
      <c r="C687" s="291" t="s">
        <v>30</v>
      </c>
      <c r="D687" s="292"/>
      <c r="E687" s="292"/>
      <c r="F687" s="292"/>
      <c r="G687" s="292"/>
      <c r="H687" s="292"/>
      <c r="I687" s="235">
        <f>SUM(H686:I686)</f>
        <v>0</v>
      </c>
      <c r="J687" s="293"/>
      <c r="K687" s="359"/>
    </row>
    <row r="688" spans="1:11" s="84" customFormat="1" ht="12" customHeight="1">
      <c r="A688" s="227"/>
      <c r="B688" s="129"/>
      <c r="C688" s="228" t="s">
        <v>30</v>
      </c>
      <c r="D688" s="236"/>
      <c r="E688" s="229"/>
      <c r="F688" s="229"/>
      <c r="G688" s="230"/>
      <c r="H688" s="230"/>
      <c r="I688" s="230"/>
      <c r="J688" s="231"/>
      <c r="K688" s="356"/>
    </row>
    <row r="689" spans="1:11" s="84" customFormat="1" ht="12" customHeight="1">
      <c r="A689" s="237"/>
      <c r="B689" s="16" t="s">
        <v>27</v>
      </c>
      <c r="C689" s="238" t="s">
        <v>30</v>
      </c>
      <c r="D689" s="239"/>
      <c r="E689" s="239"/>
      <c r="F689" s="239"/>
      <c r="G689" s="239"/>
      <c r="H689" s="240">
        <f>H29+H34+H39+H74+H82+H112+H158+H174+H187+H204+H245+H251+H288+H488+H514+H521+H644+H650+H665+H682+H686</f>
        <v>0</v>
      </c>
      <c r="I689" s="239"/>
      <c r="J689" s="234"/>
      <c r="K689" s="358"/>
    </row>
    <row r="690" spans="1:11" s="84" customFormat="1" ht="12" customHeight="1">
      <c r="A690" s="237"/>
      <c r="B690" s="16" t="s">
        <v>26</v>
      </c>
      <c r="C690" s="238" t="s">
        <v>30</v>
      </c>
      <c r="D690" s="239"/>
      <c r="E690" s="239"/>
      <c r="F690" s="239"/>
      <c r="G690" s="239"/>
      <c r="H690" s="239"/>
      <c r="I690" s="240">
        <f>I29+I34+I39+I74+I82+I112+I158+I174+I187+I204+I245+I251+I288+I488+I514+I521+I644+I650+I665+I682+I686</f>
        <v>0</v>
      </c>
      <c r="J690" s="234"/>
      <c r="K690" s="358"/>
    </row>
    <row r="691" spans="1:11" s="84" customFormat="1" ht="12" customHeight="1">
      <c r="A691" s="227"/>
      <c r="B691" s="129"/>
      <c r="C691" s="228" t="s">
        <v>30</v>
      </c>
      <c r="D691" s="236"/>
      <c r="E691" s="229"/>
      <c r="F691" s="229"/>
      <c r="G691" s="230"/>
      <c r="H691" s="230"/>
      <c r="I691" s="230"/>
      <c r="J691" s="231"/>
      <c r="K691" s="356"/>
    </row>
    <row r="692" spans="1:11" s="84" customFormat="1" ht="12" customHeight="1">
      <c r="A692" s="241"/>
      <c r="B692" s="20" t="s">
        <v>14</v>
      </c>
      <c r="C692" s="242" t="s">
        <v>30</v>
      </c>
      <c r="D692" s="233"/>
      <c r="E692" s="233"/>
      <c r="F692" s="233"/>
      <c r="G692" s="233"/>
      <c r="H692" s="233"/>
      <c r="I692" s="233">
        <f>SUM(H689,I690)</f>
        <v>0</v>
      </c>
      <c r="J692" s="243"/>
      <c r="K692" s="360"/>
    </row>
    <row r="693" spans="1:11" s="84" customFormat="1" ht="12" customHeight="1" thickBot="1">
      <c r="A693" s="294"/>
      <c r="B693" s="295"/>
      <c r="C693" s="296" t="s">
        <v>30</v>
      </c>
      <c r="D693" s="265"/>
      <c r="E693" s="297"/>
      <c r="F693" s="297"/>
      <c r="G693" s="298"/>
      <c r="H693" s="298"/>
      <c r="I693" s="298"/>
      <c r="J693" s="299"/>
      <c r="K693" s="361"/>
    </row>
    <row r="694" spans="1:11" s="84" customFormat="1" ht="12" customHeight="1" thickBot="1">
      <c r="A694" s="300"/>
      <c r="B694" s="301"/>
      <c r="C694" s="302"/>
      <c r="D694" s="303"/>
      <c r="E694" s="304"/>
      <c r="F694" s="304"/>
      <c r="G694" s="305"/>
      <c r="H694" s="304"/>
      <c r="I694" s="304"/>
      <c r="J694" s="306"/>
      <c r="K694" s="362"/>
    </row>
    <row r="695" spans="1:11" s="84" customFormat="1" ht="12" customHeight="1">
      <c r="A695" s="250"/>
      <c r="B695" s="29"/>
      <c r="C695" s="251"/>
      <c r="D695" s="252"/>
      <c r="E695" s="253"/>
      <c r="F695" s="253"/>
      <c r="G695" s="254"/>
      <c r="H695" s="255"/>
      <c r="I695" s="253"/>
      <c r="J695" s="256"/>
      <c r="K695" s="363"/>
    </row>
    <row r="696" spans="1:11" s="84" customFormat="1" ht="12" customHeight="1">
      <c r="A696" s="237"/>
      <c r="B696" s="16" t="s">
        <v>42</v>
      </c>
      <c r="C696" s="238"/>
      <c r="D696" s="257"/>
      <c r="E696" s="258"/>
      <c r="F696" s="258"/>
      <c r="G696" s="259"/>
      <c r="H696" s="260"/>
      <c r="I696" s="258"/>
      <c r="J696" s="261"/>
      <c r="K696" s="364"/>
    </row>
    <row r="697" spans="1:11" s="84" customFormat="1" ht="12" customHeight="1">
      <c r="A697" s="237"/>
      <c r="B697" s="16" t="s">
        <v>22</v>
      </c>
      <c r="C697" s="238"/>
      <c r="D697" s="257"/>
      <c r="E697" s="258"/>
      <c r="F697" s="258"/>
      <c r="G697" s="259"/>
      <c r="H697" s="260"/>
      <c r="I697" s="258"/>
      <c r="J697" s="261"/>
      <c r="K697" s="364"/>
    </row>
    <row r="698" spans="1:11" s="84" customFormat="1" ht="12" customHeight="1">
      <c r="A698" s="237"/>
      <c r="B698" s="262" t="s">
        <v>43</v>
      </c>
      <c r="C698" s="228"/>
      <c r="D698" s="89">
        <v>0</v>
      </c>
      <c r="E698" s="229"/>
      <c r="F698" s="229"/>
      <c r="G698" s="263"/>
      <c r="H698" s="229"/>
      <c r="I698" s="229"/>
      <c r="J698" s="261"/>
      <c r="K698" s="364"/>
    </row>
    <row r="699" spans="1:11" s="84" customFormat="1" ht="12" customHeight="1">
      <c r="A699" s="237"/>
      <c r="B699" s="262" t="s">
        <v>48</v>
      </c>
      <c r="C699" s="228"/>
      <c r="D699" s="89">
        <v>0</v>
      </c>
      <c r="E699" s="264" t="s">
        <v>69</v>
      </c>
      <c r="F699" s="229"/>
      <c r="G699" s="263"/>
      <c r="H699" s="229"/>
      <c r="I699" s="229"/>
      <c r="J699" s="261"/>
      <c r="K699" s="364"/>
    </row>
    <row r="700" spans="1:11" s="84" customFormat="1" ht="12" customHeight="1">
      <c r="A700" s="237"/>
      <c r="B700" s="262" t="s">
        <v>44</v>
      </c>
      <c r="C700" s="228"/>
      <c r="D700" s="89">
        <v>0</v>
      </c>
      <c r="E700" s="264" t="s">
        <v>70</v>
      </c>
      <c r="F700" s="229"/>
      <c r="G700" s="263"/>
      <c r="H700" s="229"/>
      <c r="I700" s="229"/>
      <c r="J700" s="261"/>
      <c r="K700" s="364"/>
    </row>
    <row r="701" spans="1:11" s="84" customFormat="1" ht="12" customHeight="1">
      <c r="A701" s="237"/>
      <c r="B701" s="262" t="s">
        <v>45</v>
      </c>
      <c r="C701" s="228"/>
      <c r="D701" s="89">
        <v>0</v>
      </c>
      <c r="E701" s="374"/>
      <c r="F701" s="375"/>
      <c r="G701" s="375"/>
      <c r="H701" s="375"/>
      <c r="I701" s="376"/>
      <c r="J701" s="261"/>
      <c r="K701" s="364"/>
    </row>
    <row r="702" spans="1:11" s="84" customFormat="1" ht="12" customHeight="1">
      <c r="A702" s="237"/>
      <c r="B702" s="262" t="s">
        <v>46</v>
      </c>
      <c r="C702" s="228"/>
      <c r="D702" s="89">
        <v>0</v>
      </c>
      <c r="E702" s="377"/>
      <c r="F702" s="378"/>
      <c r="G702" s="378"/>
      <c r="H702" s="378"/>
      <c r="I702" s="379"/>
      <c r="J702" s="261"/>
      <c r="K702" s="364"/>
    </row>
    <row r="703" spans="1:11" s="84" customFormat="1" ht="12" customHeight="1">
      <c r="A703" s="237"/>
      <c r="B703" s="262" t="s">
        <v>47</v>
      </c>
      <c r="C703" s="228"/>
      <c r="D703" s="263">
        <f>SUM(D704:D707)</f>
        <v>3.65</v>
      </c>
      <c r="E703" s="229"/>
      <c r="F703" s="229"/>
      <c r="G703" s="263"/>
      <c r="H703" s="229"/>
      <c r="I703" s="229"/>
      <c r="J703" s="261"/>
      <c r="K703" s="364"/>
    </row>
    <row r="704" spans="1:11" s="84" customFormat="1" ht="12" customHeight="1">
      <c r="A704" s="237"/>
      <c r="B704" s="266" t="s">
        <v>23</v>
      </c>
      <c r="C704" s="228"/>
      <c r="D704" s="58">
        <v>3</v>
      </c>
      <c r="E704" s="229"/>
      <c r="F704" s="229"/>
      <c r="G704" s="263"/>
      <c r="H704" s="229"/>
      <c r="I704" s="229"/>
      <c r="J704" s="261"/>
      <c r="K704" s="364"/>
    </row>
    <row r="705" spans="1:11" s="84" customFormat="1" ht="12" customHeight="1">
      <c r="A705" s="237"/>
      <c r="B705" s="266" t="s">
        <v>24</v>
      </c>
      <c r="C705" s="228"/>
      <c r="D705" s="58">
        <v>0.65</v>
      </c>
      <c r="E705" s="229"/>
      <c r="F705" s="229"/>
      <c r="G705" s="263"/>
      <c r="H705" s="229"/>
      <c r="I705" s="229"/>
      <c r="J705" s="261"/>
      <c r="K705" s="364"/>
    </row>
    <row r="706" spans="1:11" s="84" customFormat="1" ht="12" customHeight="1">
      <c r="A706" s="237"/>
      <c r="B706" s="266" t="s">
        <v>49</v>
      </c>
      <c r="C706" s="228"/>
      <c r="D706" s="90">
        <v>0</v>
      </c>
      <c r="E706" s="229"/>
      <c r="F706" s="229"/>
      <c r="G706" s="263"/>
      <c r="H706" s="229"/>
      <c r="I706" s="229"/>
      <c r="J706" s="261"/>
      <c r="K706" s="364"/>
    </row>
    <row r="707" spans="1:11" s="84" customFormat="1" ht="12" customHeight="1">
      <c r="A707" s="237"/>
      <c r="B707" s="57" t="s">
        <v>1287</v>
      </c>
      <c r="C707" s="228"/>
      <c r="D707" s="90">
        <v>0</v>
      </c>
      <c r="E707" s="229"/>
      <c r="F707" s="229"/>
      <c r="G707" s="263"/>
      <c r="H707" s="229"/>
      <c r="I707" s="229"/>
      <c r="J707" s="261"/>
      <c r="K707" s="364"/>
    </row>
    <row r="708" spans="1:11" s="84" customFormat="1" ht="12" customHeight="1">
      <c r="A708" s="237"/>
      <c r="B708" s="267" t="s">
        <v>25</v>
      </c>
      <c r="C708" s="268"/>
      <c r="D708" s="269">
        <f>TRUNC(((((1+(D701+D698+D699)/100)*((1+D700/100))*((1+D702/100)))/((1-D703/100)))-1)*100,8)</f>
        <v>3.78827192</v>
      </c>
      <c r="E708" s="239"/>
      <c r="F708" s="239"/>
      <c r="G708" s="259"/>
      <c r="H708" s="260"/>
      <c r="I708" s="258"/>
      <c r="J708" s="261"/>
      <c r="K708" s="364"/>
    </row>
    <row r="709" spans="1:11" s="84" customFormat="1" ht="12" customHeight="1">
      <c r="A709" s="237"/>
      <c r="B709" s="16"/>
      <c r="C709" s="238"/>
      <c r="D709" s="257"/>
      <c r="E709" s="258"/>
      <c r="F709" s="258"/>
      <c r="G709" s="259"/>
      <c r="H709" s="260"/>
      <c r="I709" s="258"/>
      <c r="J709" s="261"/>
      <c r="K709" s="364"/>
    </row>
    <row r="710" spans="1:11" s="84" customFormat="1" ht="12" customHeight="1">
      <c r="A710" s="237"/>
      <c r="B710" s="16" t="s">
        <v>1288</v>
      </c>
      <c r="C710" s="238"/>
      <c r="D710" s="257"/>
      <c r="E710" s="258"/>
      <c r="F710" s="258"/>
      <c r="G710" s="259"/>
      <c r="H710" s="260">
        <f>TRUNC(H689*D708/100,2)</f>
        <v>0</v>
      </c>
      <c r="I710" s="258"/>
      <c r="J710" s="261"/>
      <c r="K710" s="364"/>
    </row>
    <row r="711" spans="1:11" s="84" customFormat="1" ht="12" customHeight="1">
      <c r="A711" s="237"/>
      <c r="B711" s="16" t="s">
        <v>1289</v>
      </c>
      <c r="C711" s="238"/>
      <c r="D711" s="257"/>
      <c r="E711" s="258"/>
      <c r="F711" s="258"/>
      <c r="G711" s="259"/>
      <c r="H711" s="258"/>
      <c r="I711" s="260">
        <f>TRUNC(I690*D708/100,2)</f>
        <v>0</v>
      </c>
      <c r="J711" s="261"/>
      <c r="K711" s="364"/>
    </row>
    <row r="712" spans="1:11" s="84" customFormat="1" ht="12" customHeight="1">
      <c r="A712" s="237"/>
      <c r="B712" s="16"/>
      <c r="C712" s="238"/>
      <c r="D712" s="257"/>
      <c r="E712" s="258"/>
      <c r="F712" s="258"/>
      <c r="G712" s="259"/>
      <c r="H712" s="260"/>
      <c r="I712" s="258"/>
      <c r="J712" s="261"/>
      <c r="K712" s="364"/>
    </row>
    <row r="713" spans="1:11" s="84" customFormat="1" ht="12" customHeight="1">
      <c r="A713" s="241"/>
      <c r="B713" s="20" t="s">
        <v>82</v>
      </c>
      <c r="C713" s="242"/>
      <c r="D713" s="270"/>
      <c r="E713" s="271"/>
      <c r="F713" s="271"/>
      <c r="G713" s="272"/>
      <c r="H713" s="271"/>
      <c r="I713" s="271">
        <f>H710+I711</f>
        <v>0</v>
      </c>
      <c r="J713" s="273"/>
      <c r="K713" s="365"/>
    </row>
    <row r="714" spans="1:11" s="84" customFormat="1" ht="12" customHeight="1" thickBot="1">
      <c r="A714" s="274"/>
      <c r="B714" s="275"/>
      <c r="C714" s="276"/>
      <c r="D714" s="277"/>
      <c r="E714" s="278"/>
      <c r="F714" s="278"/>
      <c r="G714" s="279"/>
      <c r="H714" s="278"/>
      <c r="I714" s="278"/>
      <c r="J714" s="280"/>
      <c r="K714" s="366"/>
    </row>
    <row r="715" spans="1:11" s="84" customFormat="1" ht="12" customHeight="1" thickBot="1">
      <c r="A715" s="300"/>
      <c r="B715" s="301"/>
      <c r="C715" s="302"/>
      <c r="D715" s="303"/>
      <c r="E715" s="304"/>
      <c r="F715" s="304"/>
      <c r="G715" s="305"/>
      <c r="H715" s="304"/>
      <c r="I715" s="304"/>
      <c r="J715" s="306"/>
      <c r="K715" s="362"/>
    </row>
    <row r="716" spans="1:11" s="84" customFormat="1" ht="12" customHeight="1">
      <c r="A716" s="307"/>
      <c r="B716" s="313" t="s">
        <v>1290</v>
      </c>
      <c r="C716" s="308"/>
      <c r="D716" s="309"/>
      <c r="E716" s="310"/>
      <c r="F716" s="310"/>
      <c r="G716" s="311"/>
      <c r="H716" s="310"/>
      <c r="I716" s="310"/>
      <c r="J716" s="312"/>
      <c r="K716" s="367"/>
    </row>
    <row r="717" spans="1:11" s="84" customFormat="1" ht="12" customHeight="1">
      <c r="A717" s="237"/>
      <c r="B717" s="16"/>
      <c r="C717" s="238" t="s">
        <v>30</v>
      </c>
      <c r="D717" s="257"/>
      <c r="E717" s="258"/>
      <c r="F717" s="258"/>
      <c r="G717" s="259"/>
      <c r="H717" s="260"/>
      <c r="I717" s="258"/>
      <c r="J717" s="261"/>
      <c r="K717" s="364"/>
    </row>
    <row r="718" spans="1:11" s="84" customFormat="1" ht="12" customHeight="1">
      <c r="A718" s="237"/>
      <c r="B718" s="16" t="s">
        <v>1291</v>
      </c>
      <c r="C718" s="238"/>
      <c r="D718" s="257"/>
      <c r="E718" s="258"/>
      <c r="F718" s="258"/>
      <c r="G718" s="259"/>
      <c r="H718" s="260">
        <f>TRUNC(H710+H689)</f>
        <v>0</v>
      </c>
      <c r="I718" s="258"/>
      <c r="J718" s="261"/>
      <c r="K718" s="364"/>
    </row>
    <row r="719" spans="1:11" s="84" customFormat="1" ht="12" customHeight="1">
      <c r="A719" s="237"/>
      <c r="B719" s="314" t="s">
        <v>1292</v>
      </c>
      <c r="C719" s="238"/>
      <c r="D719" s="257"/>
      <c r="E719" s="258"/>
      <c r="F719" s="258"/>
      <c r="G719" s="259"/>
      <c r="H719" s="258"/>
      <c r="I719" s="260">
        <f>I690+I711</f>
        <v>0</v>
      </c>
      <c r="J719" s="261"/>
      <c r="K719" s="364"/>
    </row>
    <row r="720" spans="1:11" s="84" customFormat="1" ht="12" customHeight="1">
      <c r="A720" s="237"/>
      <c r="B720" s="16"/>
      <c r="C720" s="238" t="s">
        <v>30</v>
      </c>
      <c r="D720" s="257"/>
      <c r="E720" s="258"/>
      <c r="F720" s="258"/>
      <c r="G720" s="259"/>
      <c r="H720" s="260"/>
      <c r="I720" s="258"/>
      <c r="J720" s="261"/>
      <c r="K720" s="364"/>
    </row>
    <row r="721" spans="1:11" s="84" customFormat="1" ht="12" customHeight="1">
      <c r="A721" s="281"/>
      <c r="B721" s="282" t="s">
        <v>78</v>
      </c>
      <c r="C721" s="283"/>
      <c r="D721" s="284"/>
      <c r="E721" s="285"/>
      <c r="F721" s="285"/>
      <c r="G721" s="286"/>
      <c r="H721" s="285"/>
      <c r="I721" s="285">
        <f>H718+I719</f>
        <v>0</v>
      </c>
      <c r="J721" s="287"/>
      <c r="K721" s="368"/>
    </row>
    <row r="722" spans="1:11" s="84" customFormat="1" ht="12" customHeight="1" thickBot="1">
      <c r="A722" s="244"/>
      <c r="B722" s="25"/>
      <c r="C722" s="245"/>
      <c r="D722" s="246"/>
      <c r="E722" s="247"/>
      <c r="F722" s="247"/>
      <c r="G722" s="248"/>
      <c r="H722" s="247"/>
      <c r="I722" s="247"/>
      <c r="J722" s="249"/>
      <c r="K722" s="369"/>
    </row>
    <row r="723" spans="1:11" s="1" customFormat="1" ht="12" customHeight="1">
      <c r="A723" s="61"/>
      <c r="B723" s="190"/>
      <c r="C723" s="61"/>
      <c r="D723" s="191"/>
      <c r="E723" s="192"/>
      <c r="F723" s="192"/>
      <c r="G723" s="193"/>
      <c r="H723" s="192"/>
      <c r="I723" s="194"/>
      <c r="J723" s="192"/>
      <c r="K723" s="370"/>
    </row>
    <row r="724" spans="1:11" s="145" customFormat="1" ht="12.75">
      <c r="A724" s="92"/>
      <c r="B724" s="197" t="s">
        <v>71</v>
      </c>
      <c r="C724" s="198"/>
      <c r="D724" s="199"/>
      <c r="E724" s="200"/>
      <c r="F724" s="200"/>
      <c r="G724" s="201"/>
      <c r="H724" s="202"/>
      <c r="I724" s="202"/>
      <c r="J724" s="203"/>
      <c r="K724" s="371"/>
    </row>
    <row r="725" spans="1:11" s="145" customFormat="1" ht="12.75">
      <c r="A725" s="92"/>
      <c r="B725" s="204" t="s">
        <v>72</v>
      </c>
      <c r="C725" s="205"/>
      <c r="D725" s="206"/>
      <c r="E725" s="207"/>
      <c r="F725" s="207"/>
      <c r="G725" s="201"/>
      <c r="H725" s="208"/>
      <c r="I725" s="209" t="s">
        <v>73</v>
      </c>
      <c r="J725" s="208"/>
      <c r="K725" s="372"/>
    </row>
    <row r="726" spans="1:11" s="145" customFormat="1" ht="12.75">
      <c r="A726" s="92"/>
      <c r="B726" s="204" t="s">
        <v>74</v>
      </c>
      <c r="C726" s="210"/>
      <c r="D726" s="211"/>
      <c r="E726" s="207"/>
      <c r="F726" s="207"/>
      <c r="G726" s="201"/>
      <c r="H726" s="208"/>
      <c r="I726" s="196"/>
      <c r="J726" s="208"/>
      <c r="K726" s="372"/>
    </row>
    <row r="727" spans="1:11" ht="12.75">
      <c r="A727" s="212"/>
      <c r="B727" s="212"/>
      <c r="C727" s="162"/>
      <c r="D727" s="156"/>
      <c r="F727" s="213"/>
      <c r="G727" s="195"/>
      <c r="H727" s="214"/>
      <c r="I727" s="195"/>
      <c r="J727" s="212"/>
      <c r="K727" s="373"/>
    </row>
  </sheetData>
  <sheetProtection/>
  <mergeCells count="1">
    <mergeCell ref="E701:I702"/>
  </mergeCells>
  <printOptions/>
  <pageMargins left="0.5118110236220472" right="0.3937007874015748" top="0.984251968503937" bottom="0.35433070866141736" header="0.15748031496062992" footer="0.15748031496062992"/>
  <pageSetup horizontalDpi="600" verticalDpi="600" orientation="portrait" paperSize="9" scale="80" r:id="rId6"/>
  <headerFooter alignWithMargins="0">
    <oddHeader>&amp;L&amp;G</oddHeader>
    <oddFooter>&amp;R&amp;8Página &amp;P/&amp;N</oddFooter>
  </headerFooter>
  <legacyDrawing r:id="rId4"/>
  <legacyDrawingHF r:id="rId5"/>
  <oleObjects>
    <oleObject progId="Equation.3" shapeId="87177901" r:id="rId1"/>
    <oleObject progId="Equation.3" shapeId="87177902" r:id="rId2"/>
    <oleObject progId="Equation.3" shapeId="87177903" r:id="rId3"/>
  </oleObjects>
</worksheet>
</file>

<file path=xl/worksheets/sheet2.xml><?xml version="1.0" encoding="utf-8"?>
<worksheet xmlns="http://schemas.openxmlformats.org/spreadsheetml/2006/main" xmlns:r="http://schemas.openxmlformats.org/officeDocument/2006/relationships">
  <dimension ref="A1:BF45"/>
  <sheetViews>
    <sheetView showGridLines="0" zoomScaleSheetLayoutView="100" zoomScalePageLayoutView="0" workbookViewId="0" topLeftCell="A1">
      <selection activeCell="B12" sqref="B12"/>
    </sheetView>
  </sheetViews>
  <sheetFormatPr defaultColWidth="9.140625" defaultRowHeight="12.75"/>
  <cols>
    <col min="1" max="1" width="5.00390625" style="4" customWidth="1"/>
    <col min="2" max="2" width="36.28125" style="7" customWidth="1"/>
    <col min="3" max="4" width="10.28125" style="5" customWidth="1"/>
    <col min="5" max="5" width="12.28125" style="5" customWidth="1"/>
    <col min="6" max="6" width="6.00390625" style="5" customWidth="1"/>
    <col min="7" max="7" width="8.7109375" style="3" customWidth="1"/>
    <col min="8" max="8" width="6.140625" style="3" customWidth="1"/>
    <col min="9" max="9" width="10.28125" style="3" customWidth="1"/>
    <col min="10" max="10" width="6.8515625" style="3" bestFit="1" customWidth="1"/>
    <col min="11" max="11" width="8.7109375" style="3" customWidth="1"/>
    <col min="12" max="12" width="6.140625" style="3" customWidth="1"/>
    <col min="13" max="13" width="10.28125" style="3" customWidth="1"/>
    <col min="14" max="14" width="6.140625" style="3" bestFit="1" customWidth="1"/>
    <col min="15" max="15" width="8.7109375" style="3" customWidth="1"/>
    <col min="16" max="16" width="6.140625" style="3" customWidth="1"/>
    <col min="17" max="17" width="10.28125" style="3" customWidth="1"/>
    <col min="18" max="18" width="6.140625" style="3" bestFit="1" customWidth="1"/>
    <col min="19" max="19" width="8.7109375" style="3" customWidth="1"/>
    <col min="20" max="20" width="6.140625" style="3" customWidth="1"/>
    <col min="21" max="21" width="10.28125" style="3" customWidth="1"/>
    <col min="22" max="22" width="6.140625" style="3" bestFit="1" customWidth="1"/>
    <col min="23" max="23" width="8.7109375" style="3" customWidth="1"/>
    <col min="24" max="24" width="6.140625" style="3" customWidth="1"/>
    <col min="25" max="25" width="10.28125" style="3" customWidth="1"/>
    <col min="26" max="26" width="6.140625" style="3" bestFit="1" customWidth="1"/>
    <col min="27" max="27" width="8.7109375" style="3" customWidth="1"/>
    <col min="28" max="28" width="6.140625" style="3" customWidth="1"/>
    <col min="29" max="29" width="10.28125" style="3" customWidth="1"/>
    <col min="30" max="30" width="6.140625" style="3" bestFit="1" customWidth="1"/>
    <col min="31" max="31" width="8.7109375" style="3" customWidth="1"/>
    <col min="32" max="32" width="6.140625" style="3" customWidth="1"/>
    <col min="33" max="33" width="10.28125" style="3" customWidth="1"/>
    <col min="34" max="34" width="6.140625" style="3" bestFit="1" customWidth="1"/>
    <col min="35" max="35" width="8.7109375" style="3" customWidth="1"/>
    <col min="36" max="36" width="6.140625" style="3" customWidth="1"/>
    <col min="37" max="37" width="10.28125" style="3" customWidth="1"/>
    <col min="38" max="38" width="6.140625" style="3" bestFit="1" customWidth="1"/>
    <col min="39" max="39" width="8.7109375" style="3" customWidth="1"/>
    <col min="40" max="40" width="6.140625" style="3" customWidth="1"/>
    <col min="41" max="41" width="10.28125" style="3" customWidth="1"/>
    <col min="42" max="42" width="6.140625" style="3" bestFit="1" customWidth="1"/>
    <col min="43" max="43" width="8.7109375" style="3" customWidth="1"/>
    <col min="44" max="44" width="6.140625" style="3" customWidth="1"/>
    <col min="45" max="45" width="10.28125" style="3" customWidth="1"/>
    <col min="46" max="46" width="6.140625" style="3" bestFit="1" customWidth="1"/>
    <col min="47" max="47" width="8.7109375" style="3" customWidth="1"/>
    <col min="48" max="48" width="6.140625" style="3" customWidth="1"/>
    <col min="49" max="49" width="10.28125" style="3" customWidth="1"/>
    <col min="50" max="50" width="6.140625" style="3" bestFit="1" customWidth="1"/>
    <col min="51" max="51" width="8.7109375" style="3" customWidth="1"/>
    <col min="52" max="52" width="6.140625" style="3" customWidth="1"/>
    <col min="53" max="53" width="10.28125" style="3" customWidth="1"/>
    <col min="54" max="54" width="6.140625" style="3" bestFit="1" customWidth="1"/>
    <col min="56" max="57" width="6.140625" style="10" bestFit="1" customWidth="1"/>
    <col min="58" max="58" width="2.421875" style="0" bestFit="1" customWidth="1"/>
  </cols>
  <sheetData>
    <row r="1" spans="2:53" ht="17.25">
      <c r="B1" s="221" t="s">
        <v>76</v>
      </c>
      <c r="G1" s="6"/>
      <c r="H1" s="11"/>
      <c r="I1" s="11"/>
      <c r="K1" s="6"/>
      <c r="L1" s="11"/>
      <c r="M1" s="11"/>
      <c r="O1" s="6"/>
      <c r="P1" s="11"/>
      <c r="Q1" s="11"/>
      <c r="S1" s="6"/>
      <c r="T1" s="11"/>
      <c r="U1" s="11"/>
      <c r="W1" s="6"/>
      <c r="X1" s="11"/>
      <c r="Y1" s="11"/>
      <c r="AA1" s="6"/>
      <c r="AB1" s="11"/>
      <c r="AC1" s="11"/>
      <c r="AE1" s="6"/>
      <c r="AF1" s="11"/>
      <c r="AG1" s="11"/>
      <c r="AI1" s="6"/>
      <c r="AJ1" s="11"/>
      <c r="AK1" s="11"/>
      <c r="AM1" s="6"/>
      <c r="AN1" s="11"/>
      <c r="AO1" s="11"/>
      <c r="AQ1" s="6"/>
      <c r="AR1" s="11"/>
      <c r="AS1" s="11"/>
      <c r="AU1" s="6"/>
      <c r="AV1" s="11"/>
      <c r="AW1" s="11"/>
      <c r="AY1" s="6"/>
      <c r="AZ1" s="11"/>
      <c r="BA1" s="11"/>
    </row>
    <row r="2" spans="1:2" ht="15">
      <c r="A2" s="128"/>
      <c r="B2" s="223" t="s">
        <v>1294</v>
      </c>
    </row>
    <row r="3" spans="1:2" ht="15" thickBot="1">
      <c r="A3" s="128"/>
      <c r="B3" s="222" t="s">
        <v>1302</v>
      </c>
    </row>
    <row r="4" spans="1:57" s="2" customFormat="1" ht="8.25">
      <c r="A4" s="28"/>
      <c r="B4" s="29" t="s">
        <v>40</v>
      </c>
      <c r="C4" s="30"/>
      <c r="D4" s="62"/>
      <c r="E4" s="62"/>
      <c r="F4" s="62"/>
      <c r="G4" s="46"/>
      <c r="H4" s="12"/>
      <c r="I4" s="12"/>
      <c r="J4" s="13"/>
      <c r="K4" s="46"/>
      <c r="L4" s="12"/>
      <c r="M4" s="12"/>
      <c r="N4" s="13"/>
      <c r="O4" s="46"/>
      <c r="P4" s="12"/>
      <c r="Q4" s="12"/>
      <c r="R4" s="13"/>
      <c r="S4" s="46"/>
      <c r="T4" s="12"/>
      <c r="U4" s="12"/>
      <c r="V4" s="13"/>
      <c r="W4" s="46"/>
      <c r="X4" s="12"/>
      <c r="Y4" s="12"/>
      <c r="Z4" s="13"/>
      <c r="AA4" s="46"/>
      <c r="AB4" s="12"/>
      <c r="AC4" s="12"/>
      <c r="AD4" s="13"/>
      <c r="AE4" s="46"/>
      <c r="AF4" s="12"/>
      <c r="AG4" s="12"/>
      <c r="AH4" s="13"/>
      <c r="AI4" s="46"/>
      <c r="AJ4" s="12"/>
      <c r="AK4" s="12"/>
      <c r="AL4" s="13"/>
      <c r="AM4" s="46"/>
      <c r="AN4" s="12"/>
      <c r="AO4" s="12"/>
      <c r="AP4" s="13"/>
      <c r="AQ4" s="46"/>
      <c r="AR4" s="12"/>
      <c r="AS4" s="12"/>
      <c r="AT4" s="13"/>
      <c r="AU4" s="46"/>
      <c r="AV4" s="12"/>
      <c r="AW4" s="12"/>
      <c r="AX4" s="13"/>
      <c r="AY4" s="46"/>
      <c r="AZ4" s="12"/>
      <c r="BA4" s="12"/>
      <c r="BB4" s="13"/>
      <c r="BD4" s="10"/>
      <c r="BE4" s="10"/>
    </row>
    <row r="5" spans="1:57" s="2" customFormat="1" ht="8.25">
      <c r="A5" s="17"/>
      <c r="B5" s="16"/>
      <c r="C5" s="31"/>
      <c r="D5" s="63"/>
      <c r="E5" s="63"/>
      <c r="F5" s="63"/>
      <c r="G5" s="47"/>
      <c r="H5" s="38" t="s">
        <v>32</v>
      </c>
      <c r="I5" s="39"/>
      <c r="J5" s="53"/>
      <c r="K5" s="47"/>
      <c r="L5" s="38" t="s">
        <v>33</v>
      </c>
      <c r="M5" s="39"/>
      <c r="N5" s="53"/>
      <c r="O5" s="47"/>
      <c r="P5" s="38" t="s">
        <v>35</v>
      </c>
      <c r="Q5" s="39"/>
      <c r="R5" s="53"/>
      <c r="S5" s="47"/>
      <c r="T5" s="38" t="s">
        <v>34</v>
      </c>
      <c r="U5" s="39"/>
      <c r="V5" s="53"/>
      <c r="W5" s="47"/>
      <c r="X5" s="38" t="s">
        <v>36</v>
      </c>
      <c r="Y5" s="39"/>
      <c r="Z5" s="53"/>
      <c r="AA5" s="47"/>
      <c r="AB5" s="38" t="s">
        <v>1295</v>
      </c>
      <c r="AC5" s="39"/>
      <c r="AD5" s="53"/>
      <c r="AE5" s="47"/>
      <c r="AF5" s="38" t="s">
        <v>1296</v>
      </c>
      <c r="AG5" s="39"/>
      <c r="AH5" s="53"/>
      <c r="AI5" s="47"/>
      <c r="AJ5" s="38" t="s">
        <v>1297</v>
      </c>
      <c r="AK5" s="39"/>
      <c r="AL5" s="53"/>
      <c r="AM5" s="47"/>
      <c r="AN5" s="38" t="s">
        <v>1298</v>
      </c>
      <c r="AO5" s="39"/>
      <c r="AP5" s="53"/>
      <c r="AQ5" s="47"/>
      <c r="AR5" s="38" t="s">
        <v>1299</v>
      </c>
      <c r="AS5" s="39"/>
      <c r="AT5" s="53"/>
      <c r="AU5" s="47"/>
      <c r="AV5" s="38" t="s">
        <v>1300</v>
      </c>
      <c r="AW5" s="39"/>
      <c r="AX5" s="53"/>
      <c r="AY5" s="47"/>
      <c r="AZ5" s="38" t="s">
        <v>1301</v>
      </c>
      <c r="BA5" s="39"/>
      <c r="BB5" s="53"/>
      <c r="BD5" s="97" t="s">
        <v>39</v>
      </c>
      <c r="BE5" s="97"/>
    </row>
    <row r="6" spans="1:57" s="2" customFormat="1" ht="8.25">
      <c r="A6" s="17"/>
      <c r="B6" s="16"/>
      <c r="C6" s="69"/>
      <c r="D6" s="70"/>
      <c r="E6" s="70"/>
      <c r="F6" s="70"/>
      <c r="G6" s="48" t="s">
        <v>1</v>
      </c>
      <c r="H6" s="33"/>
      <c r="I6" s="32" t="s">
        <v>0</v>
      </c>
      <c r="J6" s="54"/>
      <c r="K6" s="48" t="s">
        <v>1</v>
      </c>
      <c r="L6" s="33"/>
      <c r="M6" s="32" t="s">
        <v>0</v>
      </c>
      <c r="N6" s="54"/>
      <c r="O6" s="48" t="s">
        <v>1</v>
      </c>
      <c r="P6" s="33"/>
      <c r="Q6" s="32" t="s">
        <v>0</v>
      </c>
      <c r="R6" s="54"/>
      <c r="S6" s="48" t="s">
        <v>1</v>
      </c>
      <c r="T6" s="33"/>
      <c r="U6" s="32" t="s">
        <v>0</v>
      </c>
      <c r="V6" s="54"/>
      <c r="W6" s="48" t="s">
        <v>1</v>
      </c>
      <c r="X6" s="33"/>
      <c r="Y6" s="32" t="s">
        <v>0</v>
      </c>
      <c r="Z6" s="54"/>
      <c r="AA6" s="48" t="s">
        <v>1</v>
      </c>
      <c r="AB6" s="33"/>
      <c r="AC6" s="32" t="s">
        <v>0</v>
      </c>
      <c r="AD6" s="54"/>
      <c r="AE6" s="48" t="s">
        <v>1</v>
      </c>
      <c r="AF6" s="33"/>
      <c r="AG6" s="32" t="s">
        <v>0</v>
      </c>
      <c r="AH6" s="54"/>
      <c r="AI6" s="48" t="s">
        <v>1</v>
      </c>
      <c r="AJ6" s="33"/>
      <c r="AK6" s="32" t="s">
        <v>0</v>
      </c>
      <c r="AL6" s="54"/>
      <c r="AM6" s="48" t="s">
        <v>1</v>
      </c>
      <c r="AN6" s="33"/>
      <c r="AO6" s="32" t="s">
        <v>0</v>
      </c>
      <c r="AP6" s="54"/>
      <c r="AQ6" s="48" t="s">
        <v>1</v>
      </c>
      <c r="AR6" s="33"/>
      <c r="AS6" s="32" t="s">
        <v>0</v>
      </c>
      <c r="AT6" s="54"/>
      <c r="AU6" s="48" t="s">
        <v>1</v>
      </c>
      <c r="AV6" s="33"/>
      <c r="AW6" s="32" t="s">
        <v>0</v>
      </c>
      <c r="AX6" s="54"/>
      <c r="AY6" s="48" t="s">
        <v>1</v>
      </c>
      <c r="AZ6" s="33"/>
      <c r="BA6" s="32" t="s">
        <v>0</v>
      </c>
      <c r="BB6" s="54"/>
      <c r="BD6" s="10"/>
      <c r="BE6" s="10"/>
    </row>
    <row r="7" spans="1:57" s="2" customFormat="1" ht="25.5" customHeight="1" thickBot="1">
      <c r="A7" s="34" t="s">
        <v>6</v>
      </c>
      <c r="B7" s="68" t="s">
        <v>7</v>
      </c>
      <c r="C7" s="35" t="s">
        <v>11</v>
      </c>
      <c r="D7" s="35" t="s">
        <v>12</v>
      </c>
      <c r="E7" s="95" t="s">
        <v>13</v>
      </c>
      <c r="F7" s="37" t="s">
        <v>21</v>
      </c>
      <c r="G7" s="49" t="s">
        <v>20</v>
      </c>
      <c r="H7" s="36" t="s">
        <v>21</v>
      </c>
      <c r="I7" s="35" t="s">
        <v>20</v>
      </c>
      <c r="J7" s="37" t="s">
        <v>21</v>
      </c>
      <c r="K7" s="49" t="s">
        <v>20</v>
      </c>
      <c r="L7" s="36" t="s">
        <v>21</v>
      </c>
      <c r="M7" s="35" t="s">
        <v>20</v>
      </c>
      <c r="N7" s="37" t="s">
        <v>21</v>
      </c>
      <c r="O7" s="49" t="s">
        <v>20</v>
      </c>
      <c r="P7" s="36" t="s">
        <v>21</v>
      </c>
      <c r="Q7" s="35" t="s">
        <v>20</v>
      </c>
      <c r="R7" s="37" t="s">
        <v>21</v>
      </c>
      <c r="S7" s="49" t="s">
        <v>20</v>
      </c>
      <c r="T7" s="36" t="s">
        <v>21</v>
      </c>
      <c r="U7" s="35" t="s">
        <v>20</v>
      </c>
      <c r="V7" s="37" t="s">
        <v>21</v>
      </c>
      <c r="W7" s="49" t="s">
        <v>20</v>
      </c>
      <c r="X7" s="36" t="s">
        <v>21</v>
      </c>
      <c r="Y7" s="35" t="s">
        <v>20</v>
      </c>
      <c r="Z7" s="37" t="s">
        <v>21</v>
      </c>
      <c r="AA7" s="49" t="s">
        <v>20</v>
      </c>
      <c r="AB7" s="36" t="s">
        <v>21</v>
      </c>
      <c r="AC7" s="35" t="s">
        <v>20</v>
      </c>
      <c r="AD7" s="37" t="s">
        <v>21</v>
      </c>
      <c r="AE7" s="49" t="s">
        <v>20</v>
      </c>
      <c r="AF7" s="36" t="s">
        <v>21</v>
      </c>
      <c r="AG7" s="35" t="s">
        <v>20</v>
      </c>
      <c r="AH7" s="37" t="s">
        <v>21</v>
      </c>
      <c r="AI7" s="49" t="s">
        <v>20</v>
      </c>
      <c r="AJ7" s="36" t="s">
        <v>21</v>
      </c>
      <c r="AK7" s="35" t="s">
        <v>20</v>
      </c>
      <c r="AL7" s="37" t="s">
        <v>21</v>
      </c>
      <c r="AM7" s="49" t="s">
        <v>20</v>
      </c>
      <c r="AN7" s="36" t="s">
        <v>21</v>
      </c>
      <c r="AO7" s="35" t="s">
        <v>20</v>
      </c>
      <c r="AP7" s="37" t="s">
        <v>21</v>
      </c>
      <c r="AQ7" s="49" t="s">
        <v>20</v>
      </c>
      <c r="AR7" s="36" t="s">
        <v>21</v>
      </c>
      <c r="AS7" s="35" t="s">
        <v>20</v>
      </c>
      <c r="AT7" s="37" t="s">
        <v>21</v>
      </c>
      <c r="AU7" s="49" t="s">
        <v>20</v>
      </c>
      <c r="AV7" s="36" t="s">
        <v>21</v>
      </c>
      <c r="AW7" s="35" t="s">
        <v>20</v>
      </c>
      <c r="AX7" s="37" t="s">
        <v>21</v>
      </c>
      <c r="AY7" s="49" t="s">
        <v>20</v>
      </c>
      <c r="AZ7" s="36" t="s">
        <v>21</v>
      </c>
      <c r="BA7" s="35" t="s">
        <v>20</v>
      </c>
      <c r="BB7" s="37" t="s">
        <v>21</v>
      </c>
      <c r="BD7" s="10"/>
      <c r="BE7" s="10"/>
    </row>
    <row r="8" spans="1:57" s="2" customFormat="1" ht="12" customHeight="1" thickBot="1">
      <c r="A8" s="120"/>
      <c r="B8" s="121" t="s">
        <v>53</v>
      </c>
      <c r="C8" s="122"/>
      <c r="D8" s="122"/>
      <c r="E8" s="123"/>
      <c r="F8" s="124"/>
      <c r="G8" s="125"/>
      <c r="H8" s="126"/>
      <c r="I8" s="122"/>
      <c r="J8" s="124"/>
      <c r="K8" s="125"/>
      <c r="L8" s="126"/>
      <c r="M8" s="122"/>
      <c r="N8" s="124"/>
      <c r="O8" s="125"/>
      <c r="P8" s="126"/>
      <c r="Q8" s="122"/>
      <c r="R8" s="124"/>
      <c r="S8" s="125"/>
      <c r="T8" s="126"/>
      <c r="U8" s="122"/>
      <c r="V8" s="124"/>
      <c r="W8" s="125"/>
      <c r="X8" s="126"/>
      <c r="Y8" s="122"/>
      <c r="Z8" s="124"/>
      <c r="AA8" s="125"/>
      <c r="AB8" s="126"/>
      <c r="AC8" s="122"/>
      <c r="AD8" s="124"/>
      <c r="AE8" s="125"/>
      <c r="AF8" s="126"/>
      <c r="AG8" s="122"/>
      <c r="AH8" s="124"/>
      <c r="AI8" s="125"/>
      <c r="AJ8" s="126"/>
      <c r="AK8" s="122"/>
      <c r="AL8" s="124"/>
      <c r="AM8" s="125"/>
      <c r="AN8" s="126"/>
      <c r="AO8" s="122"/>
      <c r="AP8" s="124"/>
      <c r="AQ8" s="125"/>
      <c r="AR8" s="126"/>
      <c r="AS8" s="122"/>
      <c r="AT8" s="124"/>
      <c r="AU8" s="125"/>
      <c r="AV8" s="126"/>
      <c r="AW8" s="122"/>
      <c r="AX8" s="124"/>
      <c r="AY8" s="125"/>
      <c r="AZ8" s="126"/>
      <c r="BA8" s="122"/>
      <c r="BB8" s="124"/>
      <c r="BD8" s="10"/>
      <c r="BE8" s="10"/>
    </row>
    <row r="9" spans="1:58" s="106" customFormat="1" ht="8.25">
      <c r="A9" s="99" t="s">
        <v>221</v>
      </c>
      <c r="B9" s="100" t="str">
        <f>VLOOKUP(A9,'Orçamentária '!$A$22:$J$687,2,FALSE)</f>
        <v>CANTEIRO DE OBRAS: MONTAGEM E DESMONTAGEM</v>
      </c>
      <c r="C9" s="101">
        <f>'Orçamentária '!H29</f>
        <v>0</v>
      </c>
      <c r="D9" s="101">
        <f>'Orçamentária '!I29</f>
        <v>0</v>
      </c>
      <c r="E9" s="102">
        <f>C9+D9</f>
        <v>0</v>
      </c>
      <c r="F9" s="103" t="e">
        <f>+E9/E31*100</f>
        <v>#DIV/0!</v>
      </c>
      <c r="G9" s="93">
        <f>+H9*$C9</f>
        <v>0</v>
      </c>
      <c r="H9" s="104">
        <v>0</v>
      </c>
      <c r="I9" s="94">
        <f>+J9*$D9</f>
        <v>0</v>
      </c>
      <c r="J9" s="105">
        <v>0</v>
      </c>
      <c r="K9" s="93">
        <f>+L9*$C9</f>
        <v>0</v>
      </c>
      <c r="L9" s="104">
        <v>0</v>
      </c>
      <c r="M9" s="94">
        <f>+N9*$D9</f>
        <v>0</v>
      </c>
      <c r="N9" s="105">
        <v>0</v>
      </c>
      <c r="O9" s="93">
        <f>+P9*$C9</f>
        <v>0</v>
      </c>
      <c r="P9" s="104">
        <v>0</v>
      </c>
      <c r="Q9" s="94">
        <f>+R9*$D9</f>
        <v>0</v>
      </c>
      <c r="R9" s="105">
        <v>0</v>
      </c>
      <c r="S9" s="93">
        <f>+T9*$C9</f>
        <v>0</v>
      </c>
      <c r="T9" s="104">
        <v>0</v>
      </c>
      <c r="U9" s="94">
        <f>+V9*$D9</f>
        <v>0</v>
      </c>
      <c r="V9" s="105">
        <v>0</v>
      </c>
      <c r="W9" s="93">
        <f>+X9*$C9</f>
        <v>0</v>
      </c>
      <c r="X9" s="104">
        <v>0</v>
      </c>
      <c r="Y9" s="94">
        <f>+Z9*$D9</f>
        <v>0</v>
      </c>
      <c r="Z9" s="105">
        <v>0</v>
      </c>
      <c r="AA9" s="93">
        <f>+AB9*$C9</f>
        <v>0</v>
      </c>
      <c r="AB9" s="104">
        <v>0</v>
      </c>
      <c r="AC9" s="94">
        <f>+AD9*$D9</f>
        <v>0</v>
      </c>
      <c r="AD9" s="105">
        <v>0</v>
      </c>
      <c r="AE9" s="93">
        <f>+AF9*$C9</f>
        <v>0</v>
      </c>
      <c r="AF9" s="104">
        <v>0</v>
      </c>
      <c r="AG9" s="94">
        <f>+AH9*$D9</f>
        <v>0</v>
      </c>
      <c r="AH9" s="105">
        <v>0</v>
      </c>
      <c r="AI9" s="93">
        <f>+AJ9*$C9</f>
        <v>0</v>
      </c>
      <c r="AJ9" s="104">
        <v>0</v>
      </c>
      <c r="AK9" s="94">
        <f>+AL9*$D9</f>
        <v>0</v>
      </c>
      <c r="AL9" s="105">
        <v>0</v>
      </c>
      <c r="AM9" s="93">
        <f>+AN9*$C9</f>
        <v>0</v>
      </c>
      <c r="AN9" s="104">
        <v>0</v>
      </c>
      <c r="AO9" s="94">
        <f>+AP9*$D9</f>
        <v>0</v>
      </c>
      <c r="AP9" s="105">
        <v>0</v>
      </c>
      <c r="AQ9" s="93">
        <f>+AR9*$C9</f>
        <v>0</v>
      </c>
      <c r="AR9" s="104">
        <v>0</v>
      </c>
      <c r="AS9" s="94">
        <f>+AT9*$D9</f>
        <v>0</v>
      </c>
      <c r="AT9" s="105">
        <v>0</v>
      </c>
      <c r="AU9" s="93">
        <f>+AV9*$C9</f>
        <v>0</v>
      </c>
      <c r="AV9" s="104">
        <v>0</v>
      </c>
      <c r="AW9" s="94">
        <f>+AX9*$D9</f>
        <v>0</v>
      </c>
      <c r="AX9" s="105">
        <v>0</v>
      </c>
      <c r="AY9" s="93">
        <f>+AZ9*$C9</f>
        <v>0</v>
      </c>
      <c r="AZ9" s="104">
        <v>0</v>
      </c>
      <c r="BA9" s="94">
        <f>+BB9*$D9</f>
        <v>0</v>
      </c>
      <c r="BB9" s="105">
        <v>0</v>
      </c>
      <c r="BD9" s="107">
        <f>X9+T9+P9+L9+H9+AB9+AF9+AJ9+AN9+AR9+AV9+AZ9</f>
        <v>0</v>
      </c>
      <c r="BE9" s="107">
        <f>Z9+V9+R9+N9+J9+AD9+AH9+AL9+AP9+AT9+AX9+BB9</f>
        <v>0</v>
      </c>
      <c r="BF9" s="106">
        <v>1</v>
      </c>
    </row>
    <row r="10" spans="1:58" s="117" customFormat="1" ht="8.25">
      <c r="A10" s="108" t="s">
        <v>230</v>
      </c>
      <c r="B10" s="109" t="str">
        <f>VLOOKUP(A10,'Orçamentária '!$A$22:$J$687,2,FALSE)</f>
        <v>ADMINISTRAÇÃO LOCAL</v>
      </c>
      <c r="C10" s="110">
        <f>'Orçamentária '!H34</f>
        <v>0</v>
      </c>
      <c r="D10" s="110">
        <f>'Orçamentária '!I34</f>
        <v>0</v>
      </c>
      <c r="E10" s="111">
        <f>C10+D10</f>
        <v>0</v>
      </c>
      <c r="F10" s="112" t="e">
        <f aca="true" t="shared" si="0" ref="F10:F23">+E10/E$31*100</f>
        <v>#DIV/0!</v>
      </c>
      <c r="G10" s="113">
        <f aca="true" t="shared" si="1" ref="G10:G22">+H10*$C10</f>
        <v>0</v>
      </c>
      <c r="H10" s="114">
        <v>0</v>
      </c>
      <c r="I10" s="115">
        <f aca="true" t="shared" si="2" ref="I10:I22">+J10*$D10</f>
        <v>0</v>
      </c>
      <c r="J10" s="116">
        <v>0</v>
      </c>
      <c r="K10" s="113">
        <f aca="true" t="shared" si="3" ref="K10:K22">+L10*$C10</f>
        <v>0</v>
      </c>
      <c r="L10" s="114">
        <v>0</v>
      </c>
      <c r="M10" s="115">
        <f aca="true" t="shared" si="4" ref="M10:M22">+N10*$D10</f>
        <v>0</v>
      </c>
      <c r="N10" s="116">
        <v>0</v>
      </c>
      <c r="O10" s="113">
        <f aca="true" t="shared" si="5" ref="O10:O22">+P10*$C10</f>
        <v>0</v>
      </c>
      <c r="P10" s="114">
        <v>0</v>
      </c>
      <c r="Q10" s="115">
        <f aca="true" t="shared" si="6" ref="Q10:Q22">+R10*$D10</f>
        <v>0</v>
      </c>
      <c r="R10" s="116">
        <v>0</v>
      </c>
      <c r="S10" s="113">
        <f aca="true" t="shared" si="7" ref="S10:S22">+T10*$C10</f>
        <v>0</v>
      </c>
      <c r="T10" s="114">
        <v>0</v>
      </c>
      <c r="U10" s="115">
        <f aca="true" t="shared" si="8" ref="U10:U22">+V10*$D10</f>
        <v>0</v>
      </c>
      <c r="V10" s="116">
        <v>0</v>
      </c>
      <c r="W10" s="113">
        <f aca="true" t="shared" si="9" ref="W10:W22">+X10*$C10</f>
        <v>0</v>
      </c>
      <c r="X10" s="114">
        <v>0</v>
      </c>
      <c r="Y10" s="115">
        <f aca="true" t="shared" si="10" ref="Y10:Y22">+Z10*$D10</f>
        <v>0</v>
      </c>
      <c r="Z10" s="116">
        <v>0</v>
      </c>
      <c r="AA10" s="113">
        <f aca="true" t="shared" si="11" ref="AA10:AA22">+AB10*$C10</f>
        <v>0</v>
      </c>
      <c r="AB10" s="114">
        <v>0</v>
      </c>
      <c r="AC10" s="115">
        <f aca="true" t="shared" si="12" ref="AC10:AC22">+AD10*$D10</f>
        <v>0</v>
      </c>
      <c r="AD10" s="116">
        <v>0</v>
      </c>
      <c r="AE10" s="113">
        <f aca="true" t="shared" si="13" ref="AE10:AE22">+AF10*$C10</f>
        <v>0</v>
      </c>
      <c r="AF10" s="114">
        <v>0</v>
      </c>
      <c r="AG10" s="115">
        <f aca="true" t="shared" si="14" ref="AG10:AG22">+AH10*$D10</f>
        <v>0</v>
      </c>
      <c r="AH10" s="116">
        <v>0</v>
      </c>
      <c r="AI10" s="113">
        <f aca="true" t="shared" si="15" ref="AI10:AI22">+AJ10*$C10</f>
        <v>0</v>
      </c>
      <c r="AJ10" s="114">
        <v>0</v>
      </c>
      <c r="AK10" s="115">
        <f aca="true" t="shared" si="16" ref="AK10:AK22">+AL10*$D10</f>
        <v>0</v>
      </c>
      <c r="AL10" s="116">
        <v>0</v>
      </c>
      <c r="AM10" s="113">
        <f aca="true" t="shared" si="17" ref="AM10:AM22">+AN10*$C10</f>
        <v>0</v>
      </c>
      <c r="AN10" s="114">
        <v>0</v>
      </c>
      <c r="AO10" s="115">
        <f aca="true" t="shared" si="18" ref="AO10:AO22">+AP10*$D10</f>
        <v>0</v>
      </c>
      <c r="AP10" s="116">
        <v>0</v>
      </c>
      <c r="AQ10" s="113">
        <f aca="true" t="shared" si="19" ref="AQ10:AQ22">+AR10*$C10</f>
        <v>0</v>
      </c>
      <c r="AR10" s="114">
        <v>0</v>
      </c>
      <c r="AS10" s="115">
        <f aca="true" t="shared" si="20" ref="AS10:AS22">+AT10*$D10</f>
        <v>0</v>
      </c>
      <c r="AT10" s="116">
        <v>0</v>
      </c>
      <c r="AU10" s="113">
        <f aca="true" t="shared" si="21" ref="AU10:AU22">+AV10*$C10</f>
        <v>0</v>
      </c>
      <c r="AV10" s="114">
        <v>0</v>
      </c>
      <c r="AW10" s="115">
        <f aca="true" t="shared" si="22" ref="AW10:AW22">+AX10*$D10</f>
        <v>0</v>
      </c>
      <c r="AX10" s="116">
        <v>0</v>
      </c>
      <c r="AY10" s="113">
        <f aca="true" t="shared" si="23" ref="AY10:AY22">+AZ10*$C10</f>
        <v>0</v>
      </c>
      <c r="AZ10" s="114">
        <v>0</v>
      </c>
      <c r="BA10" s="115">
        <f aca="true" t="shared" si="24" ref="BA10:BA22">+BB10*$D10</f>
        <v>0</v>
      </c>
      <c r="BB10" s="116">
        <v>0</v>
      </c>
      <c r="BD10" s="107">
        <f aca="true" t="shared" si="25" ref="BD10:BD29">X10+T10+P10+L10+H10+AB10+AF10+AJ10+AN10+AR10+AV10+AZ10</f>
        <v>0</v>
      </c>
      <c r="BE10" s="107">
        <f aca="true" t="shared" si="26" ref="BE10:BE29">Z10+V10+R10+N10+J10+AD10+AH10+AL10+AP10+AT10+AX10+BB10</f>
        <v>0</v>
      </c>
      <c r="BF10" s="119">
        <v>2</v>
      </c>
    </row>
    <row r="11" spans="1:58" s="106" customFormat="1" ht="8.25">
      <c r="A11" s="99" t="s">
        <v>233</v>
      </c>
      <c r="B11" s="100" t="str">
        <f>VLOOKUP(A11,'Orçamentária '!$A$22:$J$687,2,FALSE)</f>
        <v>PROTEÇÕES</v>
      </c>
      <c r="C11" s="101">
        <f>'Orçamentária '!H39</f>
        <v>0</v>
      </c>
      <c r="D11" s="101">
        <f>'Orçamentária '!I39</f>
        <v>0</v>
      </c>
      <c r="E11" s="102">
        <f aca="true" t="shared" si="27" ref="E11:E23">C11+D11</f>
        <v>0</v>
      </c>
      <c r="F11" s="103" t="e">
        <f t="shared" si="0"/>
        <v>#DIV/0!</v>
      </c>
      <c r="G11" s="93">
        <f t="shared" si="1"/>
        <v>0</v>
      </c>
      <c r="H11" s="104">
        <v>0</v>
      </c>
      <c r="I11" s="94">
        <f t="shared" si="2"/>
        <v>0</v>
      </c>
      <c r="J11" s="105">
        <v>0</v>
      </c>
      <c r="K11" s="93">
        <f t="shared" si="3"/>
        <v>0</v>
      </c>
      <c r="L11" s="104">
        <v>0</v>
      </c>
      <c r="M11" s="94">
        <f t="shared" si="4"/>
        <v>0</v>
      </c>
      <c r="N11" s="105">
        <v>0</v>
      </c>
      <c r="O11" s="93">
        <f t="shared" si="5"/>
        <v>0</v>
      </c>
      <c r="P11" s="104">
        <v>0</v>
      </c>
      <c r="Q11" s="94">
        <f t="shared" si="6"/>
        <v>0</v>
      </c>
      <c r="R11" s="105">
        <v>0</v>
      </c>
      <c r="S11" s="93">
        <f t="shared" si="7"/>
        <v>0</v>
      </c>
      <c r="T11" s="104">
        <v>0</v>
      </c>
      <c r="U11" s="94">
        <f t="shared" si="8"/>
        <v>0</v>
      </c>
      <c r="V11" s="105">
        <v>0</v>
      </c>
      <c r="W11" s="93">
        <f t="shared" si="9"/>
        <v>0</v>
      </c>
      <c r="X11" s="104">
        <v>0</v>
      </c>
      <c r="Y11" s="94">
        <f t="shared" si="10"/>
        <v>0</v>
      </c>
      <c r="Z11" s="105">
        <v>0</v>
      </c>
      <c r="AA11" s="93">
        <f t="shared" si="11"/>
        <v>0</v>
      </c>
      <c r="AB11" s="104">
        <v>0</v>
      </c>
      <c r="AC11" s="94">
        <f t="shared" si="12"/>
        <v>0</v>
      </c>
      <c r="AD11" s="105">
        <v>0</v>
      </c>
      <c r="AE11" s="93">
        <f t="shared" si="13"/>
        <v>0</v>
      </c>
      <c r="AF11" s="104">
        <v>0</v>
      </c>
      <c r="AG11" s="94">
        <f t="shared" si="14"/>
        <v>0</v>
      </c>
      <c r="AH11" s="105">
        <v>0</v>
      </c>
      <c r="AI11" s="93">
        <f t="shared" si="15"/>
        <v>0</v>
      </c>
      <c r="AJ11" s="104">
        <v>0</v>
      </c>
      <c r="AK11" s="94">
        <f t="shared" si="16"/>
        <v>0</v>
      </c>
      <c r="AL11" s="105">
        <v>0</v>
      </c>
      <c r="AM11" s="93">
        <f t="shared" si="17"/>
        <v>0</v>
      </c>
      <c r="AN11" s="104">
        <v>0</v>
      </c>
      <c r="AO11" s="94">
        <f t="shared" si="18"/>
        <v>0</v>
      </c>
      <c r="AP11" s="105">
        <v>0</v>
      </c>
      <c r="AQ11" s="93">
        <f t="shared" si="19"/>
        <v>0</v>
      </c>
      <c r="AR11" s="104">
        <v>0</v>
      </c>
      <c r="AS11" s="94">
        <f t="shared" si="20"/>
        <v>0</v>
      </c>
      <c r="AT11" s="105">
        <v>0</v>
      </c>
      <c r="AU11" s="93">
        <f t="shared" si="21"/>
        <v>0</v>
      </c>
      <c r="AV11" s="104">
        <v>0</v>
      </c>
      <c r="AW11" s="94">
        <f t="shared" si="22"/>
        <v>0</v>
      </c>
      <c r="AX11" s="105">
        <v>0</v>
      </c>
      <c r="AY11" s="93">
        <f t="shared" si="23"/>
        <v>0</v>
      </c>
      <c r="AZ11" s="104">
        <v>0</v>
      </c>
      <c r="BA11" s="94">
        <f t="shared" si="24"/>
        <v>0</v>
      </c>
      <c r="BB11" s="105">
        <v>0</v>
      </c>
      <c r="BD11" s="107">
        <f t="shared" si="25"/>
        <v>0</v>
      </c>
      <c r="BE11" s="107">
        <f t="shared" si="26"/>
        <v>0</v>
      </c>
      <c r="BF11" s="106">
        <v>3</v>
      </c>
    </row>
    <row r="12" spans="1:58" s="119" customFormat="1" ht="16.5">
      <c r="A12" s="108" t="s">
        <v>237</v>
      </c>
      <c r="B12" s="109" t="str">
        <f>VLOOKUP(A12,'Orçamentária '!$A$22:$J$687,2,FALSE)</f>
        <v>DEMOLIÇÕES/REMOÇÕES: COM OU SEM REAPROVEITAMENTO</v>
      </c>
      <c r="C12" s="110">
        <f>'Orçamentária '!H74</f>
        <v>0</v>
      </c>
      <c r="D12" s="110">
        <f>'Orçamentária '!I74</f>
        <v>0</v>
      </c>
      <c r="E12" s="111">
        <f t="shared" si="27"/>
        <v>0</v>
      </c>
      <c r="F12" s="112" t="e">
        <f t="shared" si="0"/>
        <v>#DIV/0!</v>
      </c>
      <c r="G12" s="113">
        <f t="shared" si="1"/>
        <v>0</v>
      </c>
      <c r="H12" s="118">
        <v>0</v>
      </c>
      <c r="I12" s="115">
        <f t="shared" si="2"/>
        <v>0</v>
      </c>
      <c r="J12" s="116">
        <v>0</v>
      </c>
      <c r="K12" s="113">
        <f t="shared" si="3"/>
        <v>0</v>
      </c>
      <c r="L12" s="118">
        <v>0</v>
      </c>
      <c r="M12" s="115">
        <f t="shared" si="4"/>
        <v>0</v>
      </c>
      <c r="N12" s="116">
        <v>0</v>
      </c>
      <c r="O12" s="113">
        <f t="shared" si="5"/>
        <v>0</v>
      </c>
      <c r="P12" s="118">
        <v>0</v>
      </c>
      <c r="Q12" s="115">
        <f t="shared" si="6"/>
        <v>0</v>
      </c>
      <c r="R12" s="116">
        <v>0</v>
      </c>
      <c r="S12" s="113">
        <f t="shared" si="7"/>
        <v>0</v>
      </c>
      <c r="T12" s="118">
        <v>0</v>
      </c>
      <c r="U12" s="115">
        <f t="shared" si="8"/>
        <v>0</v>
      </c>
      <c r="V12" s="116">
        <v>0</v>
      </c>
      <c r="W12" s="113">
        <f t="shared" si="9"/>
        <v>0</v>
      </c>
      <c r="X12" s="118">
        <v>0</v>
      </c>
      <c r="Y12" s="115">
        <f t="shared" si="10"/>
        <v>0</v>
      </c>
      <c r="Z12" s="116">
        <v>0</v>
      </c>
      <c r="AA12" s="113">
        <f t="shared" si="11"/>
        <v>0</v>
      </c>
      <c r="AB12" s="118">
        <v>0</v>
      </c>
      <c r="AC12" s="115">
        <f t="shared" si="12"/>
        <v>0</v>
      </c>
      <c r="AD12" s="116">
        <v>0</v>
      </c>
      <c r="AE12" s="113">
        <f t="shared" si="13"/>
        <v>0</v>
      </c>
      <c r="AF12" s="118">
        <v>0</v>
      </c>
      <c r="AG12" s="115">
        <f t="shared" si="14"/>
        <v>0</v>
      </c>
      <c r="AH12" s="116">
        <v>0</v>
      </c>
      <c r="AI12" s="113">
        <f t="shared" si="15"/>
        <v>0</v>
      </c>
      <c r="AJ12" s="118">
        <v>0</v>
      </c>
      <c r="AK12" s="115">
        <f t="shared" si="16"/>
        <v>0</v>
      </c>
      <c r="AL12" s="116">
        <v>0</v>
      </c>
      <c r="AM12" s="113">
        <f t="shared" si="17"/>
        <v>0</v>
      </c>
      <c r="AN12" s="118">
        <v>0</v>
      </c>
      <c r="AO12" s="115">
        <f t="shared" si="18"/>
        <v>0</v>
      </c>
      <c r="AP12" s="116">
        <v>0</v>
      </c>
      <c r="AQ12" s="113">
        <f t="shared" si="19"/>
        <v>0</v>
      </c>
      <c r="AR12" s="118">
        <v>0</v>
      </c>
      <c r="AS12" s="115">
        <f t="shared" si="20"/>
        <v>0</v>
      </c>
      <c r="AT12" s="116">
        <v>0</v>
      </c>
      <c r="AU12" s="113">
        <f t="shared" si="21"/>
        <v>0</v>
      </c>
      <c r="AV12" s="118">
        <v>0</v>
      </c>
      <c r="AW12" s="115">
        <f t="shared" si="22"/>
        <v>0</v>
      </c>
      <c r="AX12" s="116">
        <v>0</v>
      </c>
      <c r="AY12" s="113">
        <f t="shared" si="23"/>
        <v>0</v>
      </c>
      <c r="AZ12" s="118">
        <v>0</v>
      </c>
      <c r="BA12" s="115">
        <f t="shared" si="24"/>
        <v>0</v>
      </c>
      <c r="BB12" s="116">
        <v>0</v>
      </c>
      <c r="BD12" s="107">
        <f t="shared" si="25"/>
        <v>0</v>
      </c>
      <c r="BE12" s="107">
        <f t="shared" si="26"/>
        <v>0</v>
      </c>
      <c r="BF12" s="119">
        <v>4</v>
      </c>
    </row>
    <row r="13" spans="1:58" s="106" customFormat="1" ht="8.25">
      <c r="A13" s="99" t="s">
        <v>295</v>
      </c>
      <c r="B13" s="100" t="str">
        <f>VLOOKUP(A13,'Orçamentária '!$A$22:$J$687,2,FALSE)</f>
        <v>ESCAVAÇÕES E REATERROS</v>
      </c>
      <c r="C13" s="101">
        <f>'Orçamentária '!H82</f>
        <v>0</v>
      </c>
      <c r="D13" s="101">
        <f>'Orçamentária '!I82</f>
        <v>0</v>
      </c>
      <c r="E13" s="102">
        <f t="shared" si="27"/>
        <v>0</v>
      </c>
      <c r="F13" s="103" t="e">
        <f t="shared" si="0"/>
        <v>#DIV/0!</v>
      </c>
      <c r="G13" s="93">
        <f t="shared" si="1"/>
        <v>0</v>
      </c>
      <c r="H13" s="104">
        <v>0</v>
      </c>
      <c r="I13" s="94">
        <f t="shared" si="2"/>
        <v>0</v>
      </c>
      <c r="J13" s="105">
        <v>0</v>
      </c>
      <c r="K13" s="93">
        <f t="shared" si="3"/>
        <v>0</v>
      </c>
      <c r="L13" s="104">
        <v>0</v>
      </c>
      <c r="M13" s="94">
        <f t="shared" si="4"/>
        <v>0</v>
      </c>
      <c r="N13" s="105">
        <v>0</v>
      </c>
      <c r="O13" s="93">
        <f t="shared" si="5"/>
        <v>0</v>
      </c>
      <c r="P13" s="104">
        <v>0</v>
      </c>
      <c r="Q13" s="94">
        <f t="shared" si="6"/>
        <v>0</v>
      </c>
      <c r="R13" s="105">
        <v>0</v>
      </c>
      <c r="S13" s="93">
        <f t="shared" si="7"/>
        <v>0</v>
      </c>
      <c r="T13" s="104">
        <v>0</v>
      </c>
      <c r="U13" s="94">
        <f t="shared" si="8"/>
        <v>0</v>
      </c>
      <c r="V13" s="105">
        <v>0</v>
      </c>
      <c r="W13" s="93">
        <f t="shared" si="9"/>
        <v>0</v>
      </c>
      <c r="X13" s="104">
        <v>0</v>
      </c>
      <c r="Y13" s="94">
        <f t="shared" si="10"/>
        <v>0</v>
      </c>
      <c r="Z13" s="105">
        <v>0</v>
      </c>
      <c r="AA13" s="93">
        <f t="shared" si="11"/>
        <v>0</v>
      </c>
      <c r="AB13" s="104">
        <v>0</v>
      </c>
      <c r="AC13" s="94">
        <f t="shared" si="12"/>
        <v>0</v>
      </c>
      <c r="AD13" s="105">
        <v>0</v>
      </c>
      <c r="AE13" s="93">
        <f t="shared" si="13"/>
        <v>0</v>
      </c>
      <c r="AF13" s="104">
        <v>0</v>
      </c>
      <c r="AG13" s="94">
        <f t="shared" si="14"/>
        <v>0</v>
      </c>
      <c r="AH13" s="105">
        <v>0</v>
      </c>
      <c r="AI13" s="93">
        <f t="shared" si="15"/>
        <v>0</v>
      </c>
      <c r="AJ13" s="104">
        <v>0</v>
      </c>
      <c r="AK13" s="94">
        <f t="shared" si="16"/>
        <v>0</v>
      </c>
      <c r="AL13" s="105">
        <v>0</v>
      </c>
      <c r="AM13" s="93">
        <f t="shared" si="17"/>
        <v>0</v>
      </c>
      <c r="AN13" s="104">
        <v>0</v>
      </c>
      <c r="AO13" s="94">
        <f t="shared" si="18"/>
        <v>0</v>
      </c>
      <c r="AP13" s="105">
        <v>0</v>
      </c>
      <c r="AQ13" s="93">
        <f t="shared" si="19"/>
        <v>0</v>
      </c>
      <c r="AR13" s="104">
        <v>0</v>
      </c>
      <c r="AS13" s="94">
        <f t="shared" si="20"/>
        <v>0</v>
      </c>
      <c r="AT13" s="105">
        <v>0</v>
      </c>
      <c r="AU13" s="93">
        <f t="shared" si="21"/>
        <v>0</v>
      </c>
      <c r="AV13" s="104">
        <v>0</v>
      </c>
      <c r="AW13" s="94">
        <f t="shared" si="22"/>
        <v>0</v>
      </c>
      <c r="AX13" s="105">
        <v>0</v>
      </c>
      <c r="AY13" s="93">
        <f t="shared" si="23"/>
        <v>0</v>
      </c>
      <c r="AZ13" s="104">
        <v>0</v>
      </c>
      <c r="BA13" s="94">
        <f t="shared" si="24"/>
        <v>0</v>
      </c>
      <c r="BB13" s="105">
        <v>0</v>
      </c>
      <c r="BD13" s="107">
        <f t="shared" si="25"/>
        <v>0</v>
      </c>
      <c r="BE13" s="107">
        <f t="shared" si="26"/>
        <v>0</v>
      </c>
      <c r="BF13" s="106">
        <v>5</v>
      </c>
    </row>
    <row r="14" spans="1:58" s="119" customFormat="1" ht="8.25">
      <c r="A14" s="108" t="s">
        <v>302</v>
      </c>
      <c r="B14" s="109" t="str">
        <f>VLOOKUP(A14,'Orçamentária '!$A$22:$J$687,2,FALSE)</f>
        <v>COBERTURA</v>
      </c>
      <c r="C14" s="110">
        <f>'Orçamentária '!H112</f>
        <v>0</v>
      </c>
      <c r="D14" s="110">
        <f>'Orçamentária '!I112</f>
        <v>0</v>
      </c>
      <c r="E14" s="111">
        <f t="shared" si="27"/>
        <v>0</v>
      </c>
      <c r="F14" s="112" t="e">
        <f t="shared" si="0"/>
        <v>#DIV/0!</v>
      </c>
      <c r="G14" s="113">
        <f t="shared" si="1"/>
        <v>0</v>
      </c>
      <c r="H14" s="118">
        <v>0</v>
      </c>
      <c r="I14" s="115">
        <f t="shared" si="2"/>
        <v>0</v>
      </c>
      <c r="J14" s="116">
        <v>0</v>
      </c>
      <c r="K14" s="113">
        <f t="shared" si="3"/>
        <v>0</v>
      </c>
      <c r="L14" s="118">
        <v>0</v>
      </c>
      <c r="M14" s="115">
        <f t="shared" si="4"/>
        <v>0</v>
      </c>
      <c r="N14" s="116">
        <v>0</v>
      </c>
      <c r="O14" s="113">
        <f t="shared" si="5"/>
        <v>0</v>
      </c>
      <c r="P14" s="118">
        <v>0</v>
      </c>
      <c r="Q14" s="115">
        <f t="shared" si="6"/>
        <v>0</v>
      </c>
      <c r="R14" s="116">
        <v>0</v>
      </c>
      <c r="S14" s="113">
        <f t="shared" si="7"/>
        <v>0</v>
      </c>
      <c r="T14" s="118">
        <v>0</v>
      </c>
      <c r="U14" s="115">
        <f t="shared" si="8"/>
        <v>0</v>
      </c>
      <c r="V14" s="116">
        <v>0</v>
      </c>
      <c r="W14" s="113">
        <f t="shared" si="9"/>
        <v>0</v>
      </c>
      <c r="X14" s="118">
        <v>0</v>
      </c>
      <c r="Y14" s="115">
        <f t="shared" si="10"/>
        <v>0</v>
      </c>
      <c r="Z14" s="116">
        <v>0</v>
      </c>
      <c r="AA14" s="113">
        <f t="shared" si="11"/>
        <v>0</v>
      </c>
      <c r="AB14" s="118">
        <v>0</v>
      </c>
      <c r="AC14" s="115">
        <f t="shared" si="12"/>
        <v>0</v>
      </c>
      <c r="AD14" s="116">
        <v>0</v>
      </c>
      <c r="AE14" s="113">
        <f t="shared" si="13"/>
        <v>0</v>
      </c>
      <c r="AF14" s="118">
        <v>0</v>
      </c>
      <c r="AG14" s="115">
        <f t="shared" si="14"/>
        <v>0</v>
      </c>
      <c r="AH14" s="116">
        <v>0</v>
      </c>
      <c r="AI14" s="113">
        <f t="shared" si="15"/>
        <v>0</v>
      </c>
      <c r="AJ14" s="118">
        <v>0</v>
      </c>
      <c r="AK14" s="115">
        <f t="shared" si="16"/>
        <v>0</v>
      </c>
      <c r="AL14" s="116">
        <v>0</v>
      </c>
      <c r="AM14" s="113">
        <f t="shared" si="17"/>
        <v>0</v>
      </c>
      <c r="AN14" s="118">
        <v>0</v>
      </c>
      <c r="AO14" s="115">
        <f t="shared" si="18"/>
        <v>0</v>
      </c>
      <c r="AP14" s="116">
        <v>0</v>
      </c>
      <c r="AQ14" s="113">
        <f t="shared" si="19"/>
        <v>0</v>
      </c>
      <c r="AR14" s="118">
        <v>0</v>
      </c>
      <c r="AS14" s="115">
        <f t="shared" si="20"/>
        <v>0</v>
      </c>
      <c r="AT14" s="116">
        <v>0</v>
      </c>
      <c r="AU14" s="113">
        <f t="shared" si="21"/>
        <v>0</v>
      </c>
      <c r="AV14" s="118">
        <v>0</v>
      </c>
      <c r="AW14" s="115">
        <f t="shared" si="22"/>
        <v>0</v>
      </c>
      <c r="AX14" s="116">
        <v>0</v>
      </c>
      <c r="AY14" s="113">
        <f t="shared" si="23"/>
        <v>0</v>
      </c>
      <c r="AZ14" s="118">
        <v>0</v>
      </c>
      <c r="BA14" s="115">
        <f t="shared" si="24"/>
        <v>0</v>
      </c>
      <c r="BB14" s="116">
        <v>0</v>
      </c>
      <c r="BD14" s="107">
        <f t="shared" si="25"/>
        <v>0</v>
      </c>
      <c r="BE14" s="107">
        <f t="shared" si="26"/>
        <v>0</v>
      </c>
      <c r="BF14" s="119">
        <v>6</v>
      </c>
    </row>
    <row r="15" spans="1:58" s="106" customFormat="1" ht="8.25">
      <c r="A15" s="99" t="s">
        <v>354</v>
      </c>
      <c r="B15" s="100" t="str">
        <f>VLOOKUP(A15,'Orçamentária '!$A$22:$J$687,2,FALSE)</f>
        <v>ELEMENTOS ESTRUTURAIS</v>
      </c>
      <c r="C15" s="101">
        <f>'Orçamentária '!H158</f>
        <v>0</v>
      </c>
      <c r="D15" s="101">
        <f>'Orçamentária '!I158</f>
        <v>0</v>
      </c>
      <c r="E15" s="102">
        <f t="shared" si="27"/>
        <v>0</v>
      </c>
      <c r="F15" s="103" t="e">
        <f t="shared" si="0"/>
        <v>#DIV/0!</v>
      </c>
      <c r="G15" s="93">
        <f t="shared" si="1"/>
        <v>0</v>
      </c>
      <c r="H15" s="104">
        <v>0</v>
      </c>
      <c r="I15" s="94">
        <f t="shared" si="2"/>
        <v>0</v>
      </c>
      <c r="J15" s="105">
        <v>0</v>
      </c>
      <c r="K15" s="93">
        <f t="shared" si="3"/>
        <v>0</v>
      </c>
      <c r="L15" s="104">
        <v>0</v>
      </c>
      <c r="M15" s="94">
        <f t="shared" si="4"/>
        <v>0</v>
      </c>
      <c r="N15" s="105">
        <v>0</v>
      </c>
      <c r="O15" s="93">
        <f t="shared" si="5"/>
        <v>0</v>
      </c>
      <c r="P15" s="104">
        <v>0</v>
      </c>
      <c r="Q15" s="94">
        <f t="shared" si="6"/>
        <v>0</v>
      </c>
      <c r="R15" s="105">
        <v>0</v>
      </c>
      <c r="S15" s="93">
        <f t="shared" si="7"/>
        <v>0</v>
      </c>
      <c r="T15" s="104">
        <v>0</v>
      </c>
      <c r="U15" s="94">
        <f t="shared" si="8"/>
        <v>0</v>
      </c>
      <c r="V15" s="105">
        <v>0</v>
      </c>
      <c r="W15" s="93">
        <f t="shared" si="9"/>
        <v>0</v>
      </c>
      <c r="X15" s="104">
        <v>0</v>
      </c>
      <c r="Y15" s="94">
        <f t="shared" si="10"/>
        <v>0</v>
      </c>
      <c r="Z15" s="105">
        <v>0</v>
      </c>
      <c r="AA15" s="93">
        <f t="shared" si="11"/>
        <v>0</v>
      </c>
      <c r="AB15" s="104">
        <v>0</v>
      </c>
      <c r="AC15" s="94">
        <f t="shared" si="12"/>
        <v>0</v>
      </c>
      <c r="AD15" s="105">
        <v>0</v>
      </c>
      <c r="AE15" s="93">
        <f t="shared" si="13"/>
        <v>0</v>
      </c>
      <c r="AF15" s="104">
        <v>0</v>
      </c>
      <c r="AG15" s="94">
        <f t="shared" si="14"/>
        <v>0</v>
      </c>
      <c r="AH15" s="105">
        <v>0</v>
      </c>
      <c r="AI15" s="93">
        <f t="shared" si="15"/>
        <v>0</v>
      </c>
      <c r="AJ15" s="104">
        <v>0</v>
      </c>
      <c r="AK15" s="94">
        <f t="shared" si="16"/>
        <v>0</v>
      </c>
      <c r="AL15" s="105">
        <v>0</v>
      </c>
      <c r="AM15" s="93">
        <f t="shared" si="17"/>
        <v>0</v>
      </c>
      <c r="AN15" s="104">
        <v>0</v>
      </c>
      <c r="AO15" s="94">
        <f t="shared" si="18"/>
        <v>0</v>
      </c>
      <c r="AP15" s="105">
        <v>0</v>
      </c>
      <c r="AQ15" s="93">
        <f t="shared" si="19"/>
        <v>0</v>
      </c>
      <c r="AR15" s="104">
        <v>0</v>
      </c>
      <c r="AS15" s="94">
        <f t="shared" si="20"/>
        <v>0</v>
      </c>
      <c r="AT15" s="105">
        <v>0</v>
      </c>
      <c r="AU15" s="93">
        <f t="shared" si="21"/>
        <v>0</v>
      </c>
      <c r="AV15" s="104">
        <v>0</v>
      </c>
      <c r="AW15" s="94">
        <f t="shared" si="22"/>
        <v>0</v>
      </c>
      <c r="AX15" s="105">
        <v>0</v>
      </c>
      <c r="AY15" s="93">
        <f t="shared" si="23"/>
        <v>0</v>
      </c>
      <c r="AZ15" s="104">
        <v>0</v>
      </c>
      <c r="BA15" s="94">
        <f t="shared" si="24"/>
        <v>0</v>
      </c>
      <c r="BB15" s="105">
        <v>0</v>
      </c>
      <c r="BD15" s="107">
        <f t="shared" si="25"/>
        <v>0</v>
      </c>
      <c r="BE15" s="107">
        <f t="shared" si="26"/>
        <v>0</v>
      </c>
      <c r="BF15" s="106">
        <v>7</v>
      </c>
    </row>
    <row r="16" spans="1:58" s="119" customFormat="1" ht="8.25">
      <c r="A16" s="108" t="s">
        <v>435</v>
      </c>
      <c r="B16" s="109" t="str">
        <f>VLOOKUP(A16,'Orçamentária '!$A$22:$J$687,2,FALSE)</f>
        <v>PAREDES E REVESTIMENTOS</v>
      </c>
      <c r="C16" s="110">
        <f>'Orçamentária '!H174</f>
        <v>0</v>
      </c>
      <c r="D16" s="110">
        <f>'Orçamentária '!I174</f>
        <v>0</v>
      </c>
      <c r="E16" s="111">
        <f t="shared" si="27"/>
        <v>0</v>
      </c>
      <c r="F16" s="112" t="e">
        <f t="shared" si="0"/>
        <v>#DIV/0!</v>
      </c>
      <c r="G16" s="113">
        <f t="shared" si="1"/>
        <v>0</v>
      </c>
      <c r="H16" s="118">
        <v>0</v>
      </c>
      <c r="I16" s="115">
        <f t="shared" si="2"/>
        <v>0</v>
      </c>
      <c r="J16" s="116">
        <v>0</v>
      </c>
      <c r="K16" s="113">
        <f t="shared" si="3"/>
        <v>0</v>
      </c>
      <c r="L16" s="118">
        <v>0</v>
      </c>
      <c r="M16" s="115">
        <f t="shared" si="4"/>
        <v>0</v>
      </c>
      <c r="N16" s="116">
        <v>0</v>
      </c>
      <c r="O16" s="113">
        <f t="shared" si="5"/>
        <v>0</v>
      </c>
      <c r="P16" s="118">
        <v>0</v>
      </c>
      <c r="Q16" s="115">
        <f t="shared" si="6"/>
        <v>0</v>
      </c>
      <c r="R16" s="116">
        <v>0</v>
      </c>
      <c r="S16" s="113">
        <f t="shared" si="7"/>
        <v>0</v>
      </c>
      <c r="T16" s="118">
        <v>0</v>
      </c>
      <c r="U16" s="115">
        <f t="shared" si="8"/>
        <v>0</v>
      </c>
      <c r="V16" s="116">
        <v>0</v>
      </c>
      <c r="W16" s="113">
        <f t="shared" si="9"/>
        <v>0</v>
      </c>
      <c r="X16" s="118">
        <v>0</v>
      </c>
      <c r="Y16" s="115">
        <f t="shared" si="10"/>
        <v>0</v>
      </c>
      <c r="Z16" s="116">
        <v>0</v>
      </c>
      <c r="AA16" s="113">
        <f t="shared" si="11"/>
        <v>0</v>
      </c>
      <c r="AB16" s="118">
        <v>0</v>
      </c>
      <c r="AC16" s="115">
        <f t="shared" si="12"/>
        <v>0</v>
      </c>
      <c r="AD16" s="116">
        <v>0</v>
      </c>
      <c r="AE16" s="113">
        <f t="shared" si="13"/>
        <v>0</v>
      </c>
      <c r="AF16" s="118">
        <v>0</v>
      </c>
      <c r="AG16" s="115">
        <f t="shared" si="14"/>
        <v>0</v>
      </c>
      <c r="AH16" s="116">
        <v>0</v>
      </c>
      <c r="AI16" s="113">
        <f t="shared" si="15"/>
        <v>0</v>
      </c>
      <c r="AJ16" s="118">
        <v>0</v>
      </c>
      <c r="AK16" s="115">
        <f t="shared" si="16"/>
        <v>0</v>
      </c>
      <c r="AL16" s="116">
        <v>0</v>
      </c>
      <c r="AM16" s="113">
        <f t="shared" si="17"/>
        <v>0</v>
      </c>
      <c r="AN16" s="118">
        <v>0</v>
      </c>
      <c r="AO16" s="115">
        <f t="shared" si="18"/>
        <v>0</v>
      </c>
      <c r="AP16" s="116">
        <v>0</v>
      </c>
      <c r="AQ16" s="113">
        <f t="shared" si="19"/>
        <v>0</v>
      </c>
      <c r="AR16" s="118">
        <v>0</v>
      </c>
      <c r="AS16" s="115">
        <f t="shared" si="20"/>
        <v>0</v>
      </c>
      <c r="AT16" s="116">
        <v>0</v>
      </c>
      <c r="AU16" s="113">
        <f t="shared" si="21"/>
        <v>0</v>
      </c>
      <c r="AV16" s="118">
        <v>0</v>
      </c>
      <c r="AW16" s="115">
        <f t="shared" si="22"/>
        <v>0</v>
      </c>
      <c r="AX16" s="116">
        <v>0</v>
      </c>
      <c r="AY16" s="113">
        <f t="shared" si="23"/>
        <v>0</v>
      </c>
      <c r="AZ16" s="118">
        <v>0</v>
      </c>
      <c r="BA16" s="115">
        <f t="shared" si="24"/>
        <v>0</v>
      </c>
      <c r="BB16" s="116">
        <v>0</v>
      </c>
      <c r="BD16" s="107">
        <f t="shared" si="25"/>
        <v>0</v>
      </c>
      <c r="BE16" s="107">
        <f t="shared" si="26"/>
        <v>0</v>
      </c>
      <c r="BF16" s="119">
        <v>8</v>
      </c>
    </row>
    <row r="17" spans="1:58" s="106" customFormat="1" ht="16.5">
      <c r="A17" s="99" t="s">
        <v>461</v>
      </c>
      <c r="B17" s="100" t="str">
        <f>VLOOKUP(A17,'Orçamentária '!$A$22:$J$687,2,FALSE)</f>
        <v>ASSOALHOS, RODA PÉS, SOLEIRAS, PEITORIS, FORROS E RODA FORROS</v>
      </c>
      <c r="C17" s="101">
        <f>'Orçamentária '!H187</f>
        <v>0</v>
      </c>
      <c r="D17" s="101">
        <f>'Orçamentária '!I187</f>
        <v>0</v>
      </c>
      <c r="E17" s="102">
        <f t="shared" si="27"/>
        <v>0</v>
      </c>
      <c r="F17" s="103" t="e">
        <f t="shared" si="0"/>
        <v>#DIV/0!</v>
      </c>
      <c r="G17" s="93">
        <f t="shared" si="1"/>
        <v>0</v>
      </c>
      <c r="H17" s="104">
        <v>0</v>
      </c>
      <c r="I17" s="94">
        <f t="shared" si="2"/>
        <v>0</v>
      </c>
      <c r="J17" s="105">
        <v>0</v>
      </c>
      <c r="K17" s="93">
        <f t="shared" si="3"/>
        <v>0</v>
      </c>
      <c r="L17" s="104">
        <v>0</v>
      </c>
      <c r="M17" s="94">
        <f t="shared" si="4"/>
        <v>0</v>
      </c>
      <c r="N17" s="105">
        <v>0</v>
      </c>
      <c r="O17" s="93">
        <f t="shared" si="5"/>
        <v>0</v>
      </c>
      <c r="P17" s="104">
        <v>0</v>
      </c>
      <c r="Q17" s="94">
        <f t="shared" si="6"/>
        <v>0</v>
      </c>
      <c r="R17" s="105">
        <v>0</v>
      </c>
      <c r="S17" s="93">
        <f t="shared" si="7"/>
        <v>0</v>
      </c>
      <c r="T17" s="104">
        <v>0</v>
      </c>
      <c r="U17" s="94">
        <f t="shared" si="8"/>
        <v>0</v>
      </c>
      <c r="V17" s="105">
        <v>0</v>
      </c>
      <c r="W17" s="93">
        <f t="shared" si="9"/>
        <v>0</v>
      </c>
      <c r="X17" s="104">
        <v>0</v>
      </c>
      <c r="Y17" s="94">
        <f t="shared" si="10"/>
        <v>0</v>
      </c>
      <c r="Z17" s="105">
        <v>0</v>
      </c>
      <c r="AA17" s="93">
        <f t="shared" si="11"/>
        <v>0</v>
      </c>
      <c r="AB17" s="104">
        <v>0</v>
      </c>
      <c r="AC17" s="94">
        <f t="shared" si="12"/>
        <v>0</v>
      </c>
      <c r="AD17" s="105">
        <v>0</v>
      </c>
      <c r="AE17" s="93">
        <f t="shared" si="13"/>
        <v>0</v>
      </c>
      <c r="AF17" s="104">
        <v>0</v>
      </c>
      <c r="AG17" s="94">
        <f t="shared" si="14"/>
        <v>0</v>
      </c>
      <c r="AH17" s="105">
        <v>0</v>
      </c>
      <c r="AI17" s="93">
        <f t="shared" si="15"/>
        <v>0</v>
      </c>
      <c r="AJ17" s="104">
        <v>0</v>
      </c>
      <c r="AK17" s="94">
        <f t="shared" si="16"/>
        <v>0</v>
      </c>
      <c r="AL17" s="105">
        <v>0</v>
      </c>
      <c r="AM17" s="93">
        <f t="shared" si="17"/>
        <v>0</v>
      </c>
      <c r="AN17" s="104">
        <v>0</v>
      </c>
      <c r="AO17" s="94">
        <f t="shared" si="18"/>
        <v>0</v>
      </c>
      <c r="AP17" s="105">
        <v>0</v>
      </c>
      <c r="AQ17" s="93">
        <f t="shared" si="19"/>
        <v>0</v>
      </c>
      <c r="AR17" s="104">
        <v>0</v>
      </c>
      <c r="AS17" s="94">
        <f t="shared" si="20"/>
        <v>0</v>
      </c>
      <c r="AT17" s="105">
        <v>0</v>
      </c>
      <c r="AU17" s="93">
        <f t="shared" si="21"/>
        <v>0</v>
      </c>
      <c r="AV17" s="104">
        <v>0</v>
      </c>
      <c r="AW17" s="94">
        <f t="shared" si="22"/>
        <v>0</v>
      </c>
      <c r="AX17" s="105">
        <v>0</v>
      </c>
      <c r="AY17" s="93">
        <f t="shared" si="23"/>
        <v>0</v>
      </c>
      <c r="AZ17" s="104">
        <v>0</v>
      </c>
      <c r="BA17" s="94">
        <f t="shared" si="24"/>
        <v>0</v>
      </c>
      <c r="BB17" s="105">
        <v>0</v>
      </c>
      <c r="BD17" s="107">
        <f t="shared" si="25"/>
        <v>0</v>
      </c>
      <c r="BE17" s="107">
        <f t="shared" si="26"/>
        <v>0</v>
      </c>
      <c r="BF17" s="106">
        <v>9</v>
      </c>
    </row>
    <row r="18" spans="1:58" s="119" customFormat="1" ht="8.25">
      <c r="A18" s="108" t="s">
        <v>476</v>
      </c>
      <c r="B18" s="109" t="str">
        <f>VLOOKUP(A18,'Orçamentária '!$A$22:$J$687,2,FALSE)</f>
        <v>PAVIMENTAÇÕES</v>
      </c>
      <c r="C18" s="110">
        <f>'Orçamentária '!H204</f>
        <v>0</v>
      </c>
      <c r="D18" s="110">
        <f>'Orçamentária '!I204</f>
        <v>0</v>
      </c>
      <c r="E18" s="111">
        <f t="shared" si="27"/>
        <v>0</v>
      </c>
      <c r="F18" s="112" t="e">
        <f t="shared" si="0"/>
        <v>#DIV/0!</v>
      </c>
      <c r="G18" s="113">
        <f t="shared" si="1"/>
        <v>0</v>
      </c>
      <c r="H18" s="104">
        <v>0</v>
      </c>
      <c r="I18" s="115">
        <f t="shared" si="2"/>
        <v>0</v>
      </c>
      <c r="J18" s="105">
        <v>0</v>
      </c>
      <c r="K18" s="113">
        <f t="shared" si="3"/>
        <v>0</v>
      </c>
      <c r="L18" s="104">
        <v>0</v>
      </c>
      <c r="M18" s="115">
        <f t="shared" si="4"/>
        <v>0</v>
      </c>
      <c r="N18" s="105">
        <v>0</v>
      </c>
      <c r="O18" s="113">
        <f t="shared" si="5"/>
        <v>0</v>
      </c>
      <c r="P18" s="104">
        <v>0</v>
      </c>
      <c r="Q18" s="115">
        <f t="shared" si="6"/>
        <v>0</v>
      </c>
      <c r="R18" s="105">
        <v>0</v>
      </c>
      <c r="S18" s="113">
        <f t="shared" si="7"/>
        <v>0</v>
      </c>
      <c r="T18" s="104">
        <v>0</v>
      </c>
      <c r="U18" s="115">
        <f t="shared" si="8"/>
        <v>0</v>
      </c>
      <c r="V18" s="105">
        <v>0</v>
      </c>
      <c r="W18" s="113">
        <f t="shared" si="9"/>
        <v>0</v>
      </c>
      <c r="X18" s="104">
        <v>0</v>
      </c>
      <c r="Y18" s="115">
        <f t="shared" si="10"/>
        <v>0</v>
      </c>
      <c r="Z18" s="105">
        <v>0</v>
      </c>
      <c r="AA18" s="113">
        <f t="shared" si="11"/>
        <v>0</v>
      </c>
      <c r="AB18" s="104">
        <v>0</v>
      </c>
      <c r="AC18" s="115">
        <f t="shared" si="12"/>
        <v>0</v>
      </c>
      <c r="AD18" s="105">
        <v>0</v>
      </c>
      <c r="AE18" s="113">
        <f t="shared" si="13"/>
        <v>0</v>
      </c>
      <c r="AF18" s="104">
        <v>0</v>
      </c>
      <c r="AG18" s="115">
        <f t="shared" si="14"/>
        <v>0</v>
      </c>
      <c r="AH18" s="105">
        <v>0</v>
      </c>
      <c r="AI18" s="113">
        <f t="shared" si="15"/>
        <v>0</v>
      </c>
      <c r="AJ18" s="104">
        <v>0</v>
      </c>
      <c r="AK18" s="115">
        <f t="shared" si="16"/>
        <v>0</v>
      </c>
      <c r="AL18" s="105">
        <v>0</v>
      </c>
      <c r="AM18" s="113">
        <f t="shared" si="17"/>
        <v>0</v>
      </c>
      <c r="AN18" s="104">
        <v>0</v>
      </c>
      <c r="AO18" s="115">
        <f t="shared" si="18"/>
        <v>0</v>
      </c>
      <c r="AP18" s="105">
        <v>0</v>
      </c>
      <c r="AQ18" s="113">
        <f t="shared" si="19"/>
        <v>0</v>
      </c>
      <c r="AR18" s="104">
        <v>0</v>
      </c>
      <c r="AS18" s="115">
        <f t="shared" si="20"/>
        <v>0</v>
      </c>
      <c r="AT18" s="105">
        <v>0</v>
      </c>
      <c r="AU18" s="113">
        <f t="shared" si="21"/>
        <v>0</v>
      </c>
      <c r="AV18" s="104">
        <v>0</v>
      </c>
      <c r="AW18" s="115">
        <f t="shared" si="22"/>
        <v>0</v>
      </c>
      <c r="AX18" s="105">
        <v>0</v>
      </c>
      <c r="AY18" s="113">
        <f t="shared" si="23"/>
        <v>0</v>
      </c>
      <c r="AZ18" s="104">
        <v>0</v>
      </c>
      <c r="BA18" s="115">
        <f t="shared" si="24"/>
        <v>0</v>
      </c>
      <c r="BB18" s="105">
        <v>0</v>
      </c>
      <c r="BD18" s="107">
        <f t="shared" si="25"/>
        <v>0</v>
      </c>
      <c r="BE18" s="107">
        <f t="shared" si="26"/>
        <v>0</v>
      </c>
      <c r="BF18" s="119">
        <v>10</v>
      </c>
    </row>
    <row r="19" spans="1:58" s="106" customFormat="1" ht="8.25">
      <c r="A19" s="99" t="s">
        <v>502</v>
      </c>
      <c r="B19" s="100" t="str">
        <f>VLOOKUP(A19,'Orçamentária '!$A$22:$J$687,2,FALSE)</f>
        <v>ESQUADRIAS E FERRAGENS</v>
      </c>
      <c r="C19" s="101">
        <f>'Orçamentária '!H245</f>
        <v>0</v>
      </c>
      <c r="D19" s="101">
        <f>'Orçamentária '!I245</f>
        <v>0</v>
      </c>
      <c r="E19" s="102">
        <f t="shared" si="27"/>
        <v>0</v>
      </c>
      <c r="F19" s="103" t="e">
        <f t="shared" si="0"/>
        <v>#DIV/0!</v>
      </c>
      <c r="G19" s="93">
        <f>+H19*$C19</f>
        <v>0</v>
      </c>
      <c r="H19" s="104">
        <v>0</v>
      </c>
      <c r="I19" s="94">
        <f t="shared" si="2"/>
        <v>0</v>
      </c>
      <c r="J19" s="105">
        <v>0</v>
      </c>
      <c r="K19" s="93">
        <f t="shared" si="3"/>
        <v>0</v>
      </c>
      <c r="L19" s="104">
        <v>0</v>
      </c>
      <c r="M19" s="94">
        <f t="shared" si="4"/>
        <v>0</v>
      </c>
      <c r="N19" s="105">
        <v>0</v>
      </c>
      <c r="O19" s="93">
        <f t="shared" si="5"/>
        <v>0</v>
      </c>
      <c r="P19" s="104">
        <v>0</v>
      </c>
      <c r="Q19" s="94">
        <f t="shared" si="6"/>
        <v>0</v>
      </c>
      <c r="R19" s="105">
        <v>0</v>
      </c>
      <c r="S19" s="93">
        <f t="shared" si="7"/>
        <v>0</v>
      </c>
      <c r="T19" s="104">
        <v>0</v>
      </c>
      <c r="U19" s="94">
        <f t="shared" si="8"/>
        <v>0</v>
      </c>
      <c r="V19" s="105">
        <v>0</v>
      </c>
      <c r="W19" s="93">
        <f t="shared" si="9"/>
        <v>0</v>
      </c>
      <c r="X19" s="104">
        <v>0</v>
      </c>
      <c r="Y19" s="94">
        <f t="shared" si="10"/>
        <v>0</v>
      </c>
      <c r="Z19" s="105">
        <v>0</v>
      </c>
      <c r="AA19" s="93">
        <f t="shared" si="11"/>
        <v>0</v>
      </c>
      <c r="AB19" s="104">
        <v>0</v>
      </c>
      <c r="AC19" s="94">
        <f t="shared" si="12"/>
        <v>0</v>
      </c>
      <c r="AD19" s="105">
        <v>0</v>
      </c>
      <c r="AE19" s="93">
        <f t="shared" si="13"/>
        <v>0</v>
      </c>
      <c r="AF19" s="104">
        <v>0</v>
      </c>
      <c r="AG19" s="94">
        <f t="shared" si="14"/>
        <v>0</v>
      </c>
      <c r="AH19" s="105">
        <v>0</v>
      </c>
      <c r="AI19" s="93">
        <f t="shared" si="15"/>
        <v>0</v>
      </c>
      <c r="AJ19" s="104">
        <v>0</v>
      </c>
      <c r="AK19" s="94">
        <f t="shared" si="16"/>
        <v>0</v>
      </c>
      <c r="AL19" s="105">
        <v>0</v>
      </c>
      <c r="AM19" s="93">
        <f t="shared" si="17"/>
        <v>0</v>
      </c>
      <c r="AN19" s="104">
        <v>0</v>
      </c>
      <c r="AO19" s="94">
        <f t="shared" si="18"/>
        <v>0</v>
      </c>
      <c r="AP19" s="105">
        <v>0</v>
      </c>
      <c r="AQ19" s="93">
        <f t="shared" si="19"/>
        <v>0</v>
      </c>
      <c r="AR19" s="104">
        <v>0</v>
      </c>
      <c r="AS19" s="94">
        <f t="shared" si="20"/>
        <v>0</v>
      </c>
      <c r="AT19" s="105">
        <v>0</v>
      </c>
      <c r="AU19" s="93">
        <f t="shared" si="21"/>
        <v>0</v>
      </c>
      <c r="AV19" s="104">
        <v>0</v>
      </c>
      <c r="AW19" s="94">
        <f t="shared" si="22"/>
        <v>0</v>
      </c>
      <c r="AX19" s="105">
        <v>0</v>
      </c>
      <c r="AY19" s="93">
        <f t="shared" si="23"/>
        <v>0</v>
      </c>
      <c r="AZ19" s="104">
        <v>0</v>
      </c>
      <c r="BA19" s="94">
        <f t="shared" si="24"/>
        <v>0</v>
      </c>
      <c r="BB19" s="105">
        <v>0</v>
      </c>
      <c r="BD19" s="107">
        <f t="shared" si="25"/>
        <v>0</v>
      </c>
      <c r="BE19" s="107">
        <f t="shared" si="26"/>
        <v>0</v>
      </c>
      <c r="BF19" s="106">
        <v>11</v>
      </c>
    </row>
    <row r="20" spans="1:58" s="119" customFormat="1" ht="8.25">
      <c r="A20" s="108" t="s">
        <v>575</v>
      </c>
      <c r="B20" s="109" t="str">
        <f>VLOOKUP(A20,'Orçamentária '!$A$22:$J$687,2,FALSE)</f>
        <v>VIDROS</v>
      </c>
      <c r="C20" s="110">
        <f>'Orçamentária '!H251</f>
        <v>0</v>
      </c>
      <c r="D20" s="110">
        <f>'Orçamentária '!I251</f>
        <v>0</v>
      </c>
      <c r="E20" s="111">
        <f t="shared" si="27"/>
        <v>0</v>
      </c>
      <c r="F20" s="112" t="e">
        <f t="shared" si="0"/>
        <v>#DIV/0!</v>
      </c>
      <c r="G20" s="113">
        <f t="shared" si="1"/>
        <v>0</v>
      </c>
      <c r="H20" s="118">
        <v>0</v>
      </c>
      <c r="I20" s="115">
        <f t="shared" si="2"/>
        <v>0</v>
      </c>
      <c r="J20" s="116">
        <v>0</v>
      </c>
      <c r="K20" s="113">
        <f t="shared" si="3"/>
        <v>0</v>
      </c>
      <c r="L20" s="118">
        <v>0</v>
      </c>
      <c r="M20" s="115">
        <f t="shared" si="4"/>
        <v>0</v>
      </c>
      <c r="N20" s="116">
        <v>0</v>
      </c>
      <c r="O20" s="113">
        <f t="shared" si="5"/>
        <v>0</v>
      </c>
      <c r="P20" s="118">
        <v>0</v>
      </c>
      <c r="Q20" s="115">
        <f t="shared" si="6"/>
        <v>0</v>
      </c>
      <c r="R20" s="116">
        <v>0</v>
      </c>
      <c r="S20" s="113">
        <f t="shared" si="7"/>
        <v>0</v>
      </c>
      <c r="T20" s="118">
        <v>0</v>
      </c>
      <c r="U20" s="115">
        <f t="shared" si="8"/>
        <v>0</v>
      </c>
      <c r="V20" s="116">
        <v>0</v>
      </c>
      <c r="W20" s="113">
        <f t="shared" si="9"/>
        <v>0</v>
      </c>
      <c r="X20" s="118">
        <v>0</v>
      </c>
      <c r="Y20" s="115">
        <f t="shared" si="10"/>
        <v>0</v>
      </c>
      <c r="Z20" s="116">
        <v>0</v>
      </c>
      <c r="AA20" s="113">
        <f t="shared" si="11"/>
        <v>0</v>
      </c>
      <c r="AB20" s="118">
        <v>0</v>
      </c>
      <c r="AC20" s="115">
        <f t="shared" si="12"/>
        <v>0</v>
      </c>
      <c r="AD20" s="116">
        <v>0</v>
      </c>
      <c r="AE20" s="113">
        <f t="shared" si="13"/>
        <v>0</v>
      </c>
      <c r="AF20" s="118">
        <v>0</v>
      </c>
      <c r="AG20" s="115">
        <f t="shared" si="14"/>
        <v>0</v>
      </c>
      <c r="AH20" s="116">
        <v>0</v>
      </c>
      <c r="AI20" s="113">
        <f t="shared" si="15"/>
        <v>0</v>
      </c>
      <c r="AJ20" s="118">
        <v>0</v>
      </c>
      <c r="AK20" s="115">
        <f t="shared" si="16"/>
        <v>0</v>
      </c>
      <c r="AL20" s="116">
        <v>0</v>
      </c>
      <c r="AM20" s="113">
        <f t="shared" si="17"/>
        <v>0</v>
      </c>
      <c r="AN20" s="118">
        <v>0</v>
      </c>
      <c r="AO20" s="115">
        <f t="shared" si="18"/>
        <v>0</v>
      </c>
      <c r="AP20" s="116">
        <v>0</v>
      </c>
      <c r="AQ20" s="113">
        <f t="shared" si="19"/>
        <v>0</v>
      </c>
      <c r="AR20" s="118">
        <v>0</v>
      </c>
      <c r="AS20" s="115">
        <f t="shared" si="20"/>
        <v>0</v>
      </c>
      <c r="AT20" s="116">
        <v>0</v>
      </c>
      <c r="AU20" s="113">
        <f t="shared" si="21"/>
        <v>0</v>
      </c>
      <c r="AV20" s="118">
        <v>0</v>
      </c>
      <c r="AW20" s="115">
        <f t="shared" si="22"/>
        <v>0</v>
      </c>
      <c r="AX20" s="116">
        <v>0</v>
      </c>
      <c r="AY20" s="113">
        <f t="shared" si="23"/>
        <v>0</v>
      </c>
      <c r="AZ20" s="118">
        <v>0</v>
      </c>
      <c r="BA20" s="115">
        <f t="shared" si="24"/>
        <v>0</v>
      </c>
      <c r="BB20" s="116">
        <v>0</v>
      </c>
      <c r="BD20" s="107">
        <f t="shared" si="25"/>
        <v>0</v>
      </c>
      <c r="BE20" s="107">
        <f t="shared" si="26"/>
        <v>0</v>
      </c>
      <c r="BF20" s="119">
        <v>12</v>
      </c>
    </row>
    <row r="21" spans="1:58" s="106" customFormat="1" ht="8.25">
      <c r="A21" s="99" t="s">
        <v>581</v>
      </c>
      <c r="B21" s="100" t="str">
        <f>VLOOKUP(A21,'Orçamentária '!$A$22:$J$687,2,FALSE)</f>
        <v>IMUNIZAÇÕES E PINTURAS</v>
      </c>
      <c r="C21" s="101">
        <f>'Orçamentária '!H288</f>
        <v>0</v>
      </c>
      <c r="D21" s="101">
        <f>'Orçamentária '!I288</f>
        <v>0</v>
      </c>
      <c r="E21" s="102">
        <f t="shared" si="27"/>
        <v>0</v>
      </c>
      <c r="F21" s="103" t="e">
        <f t="shared" si="0"/>
        <v>#DIV/0!</v>
      </c>
      <c r="G21" s="93">
        <f t="shared" si="1"/>
        <v>0</v>
      </c>
      <c r="H21" s="104">
        <v>0</v>
      </c>
      <c r="I21" s="94">
        <f t="shared" si="2"/>
        <v>0</v>
      </c>
      <c r="J21" s="105">
        <v>0</v>
      </c>
      <c r="K21" s="93">
        <f t="shared" si="3"/>
        <v>0</v>
      </c>
      <c r="L21" s="104">
        <v>0</v>
      </c>
      <c r="M21" s="94">
        <f t="shared" si="4"/>
        <v>0</v>
      </c>
      <c r="N21" s="105">
        <v>0</v>
      </c>
      <c r="O21" s="93">
        <f t="shared" si="5"/>
        <v>0</v>
      </c>
      <c r="P21" s="104">
        <v>0</v>
      </c>
      <c r="Q21" s="94">
        <f t="shared" si="6"/>
        <v>0</v>
      </c>
      <c r="R21" s="105">
        <v>0</v>
      </c>
      <c r="S21" s="93">
        <f t="shared" si="7"/>
        <v>0</v>
      </c>
      <c r="T21" s="104">
        <v>0</v>
      </c>
      <c r="U21" s="94">
        <f t="shared" si="8"/>
        <v>0</v>
      </c>
      <c r="V21" s="105">
        <v>0</v>
      </c>
      <c r="W21" s="93">
        <f t="shared" si="9"/>
        <v>0</v>
      </c>
      <c r="X21" s="104">
        <v>0</v>
      </c>
      <c r="Y21" s="94">
        <f t="shared" si="10"/>
        <v>0</v>
      </c>
      <c r="Z21" s="105">
        <v>0</v>
      </c>
      <c r="AA21" s="93">
        <f t="shared" si="11"/>
        <v>0</v>
      </c>
      <c r="AB21" s="104">
        <v>0</v>
      </c>
      <c r="AC21" s="94">
        <f t="shared" si="12"/>
        <v>0</v>
      </c>
      <c r="AD21" s="105">
        <v>0</v>
      </c>
      <c r="AE21" s="93">
        <f t="shared" si="13"/>
        <v>0</v>
      </c>
      <c r="AF21" s="104">
        <v>0</v>
      </c>
      <c r="AG21" s="94">
        <f t="shared" si="14"/>
        <v>0</v>
      </c>
      <c r="AH21" s="105">
        <v>0</v>
      </c>
      <c r="AI21" s="93">
        <f t="shared" si="15"/>
        <v>0</v>
      </c>
      <c r="AJ21" s="104">
        <v>0</v>
      </c>
      <c r="AK21" s="94">
        <f t="shared" si="16"/>
        <v>0</v>
      </c>
      <c r="AL21" s="105">
        <v>0</v>
      </c>
      <c r="AM21" s="93">
        <f t="shared" si="17"/>
        <v>0</v>
      </c>
      <c r="AN21" s="104">
        <v>0</v>
      </c>
      <c r="AO21" s="94">
        <f t="shared" si="18"/>
        <v>0</v>
      </c>
      <c r="AP21" s="105">
        <v>0</v>
      </c>
      <c r="AQ21" s="93">
        <f t="shared" si="19"/>
        <v>0</v>
      </c>
      <c r="AR21" s="104">
        <v>0</v>
      </c>
      <c r="AS21" s="94">
        <f t="shared" si="20"/>
        <v>0</v>
      </c>
      <c r="AT21" s="105">
        <v>0</v>
      </c>
      <c r="AU21" s="93">
        <f t="shared" si="21"/>
        <v>0</v>
      </c>
      <c r="AV21" s="104">
        <v>0</v>
      </c>
      <c r="AW21" s="94">
        <f t="shared" si="22"/>
        <v>0</v>
      </c>
      <c r="AX21" s="105">
        <v>0</v>
      </c>
      <c r="AY21" s="93">
        <f t="shared" si="23"/>
        <v>0</v>
      </c>
      <c r="AZ21" s="104">
        <v>0</v>
      </c>
      <c r="BA21" s="94">
        <f t="shared" si="24"/>
        <v>0</v>
      </c>
      <c r="BB21" s="105">
        <v>0</v>
      </c>
      <c r="BD21" s="107">
        <f t="shared" si="25"/>
        <v>0</v>
      </c>
      <c r="BE21" s="107">
        <f t="shared" si="26"/>
        <v>0</v>
      </c>
      <c r="BF21" s="106">
        <v>13</v>
      </c>
    </row>
    <row r="22" spans="1:58" s="119" customFormat="1" ht="8.25">
      <c r="A22" s="108" t="s">
        <v>644</v>
      </c>
      <c r="B22" s="109" t="str">
        <f>VLOOKUP(A22,'Orçamentária '!$A$22:$J$687,2,FALSE)</f>
        <v>INSTALAÇÕES ELÉTRICAS E ELETRÔNICAS</v>
      </c>
      <c r="C22" s="110">
        <f>'Orçamentária '!H488</f>
        <v>0</v>
      </c>
      <c r="D22" s="110">
        <f>'Orçamentária '!I488</f>
        <v>0</v>
      </c>
      <c r="E22" s="111">
        <f t="shared" si="27"/>
        <v>0</v>
      </c>
      <c r="F22" s="112" t="e">
        <f t="shared" si="0"/>
        <v>#DIV/0!</v>
      </c>
      <c r="G22" s="113">
        <f t="shared" si="1"/>
        <v>0</v>
      </c>
      <c r="H22" s="118">
        <v>0</v>
      </c>
      <c r="I22" s="115">
        <f t="shared" si="2"/>
        <v>0</v>
      </c>
      <c r="J22" s="116">
        <v>0</v>
      </c>
      <c r="K22" s="113">
        <f t="shared" si="3"/>
        <v>0</v>
      </c>
      <c r="L22" s="118">
        <v>0</v>
      </c>
      <c r="M22" s="115">
        <f t="shared" si="4"/>
        <v>0</v>
      </c>
      <c r="N22" s="116">
        <v>0</v>
      </c>
      <c r="O22" s="113">
        <f t="shared" si="5"/>
        <v>0</v>
      </c>
      <c r="P22" s="118">
        <v>0</v>
      </c>
      <c r="Q22" s="115">
        <f t="shared" si="6"/>
        <v>0</v>
      </c>
      <c r="R22" s="116">
        <v>0</v>
      </c>
      <c r="S22" s="113">
        <f t="shared" si="7"/>
        <v>0</v>
      </c>
      <c r="T22" s="118">
        <v>0</v>
      </c>
      <c r="U22" s="115">
        <f t="shared" si="8"/>
        <v>0</v>
      </c>
      <c r="V22" s="116">
        <v>0</v>
      </c>
      <c r="W22" s="113">
        <f t="shared" si="9"/>
        <v>0</v>
      </c>
      <c r="X22" s="118">
        <v>0</v>
      </c>
      <c r="Y22" s="115">
        <f t="shared" si="10"/>
        <v>0</v>
      </c>
      <c r="Z22" s="116">
        <v>0</v>
      </c>
      <c r="AA22" s="113">
        <f t="shared" si="11"/>
        <v>0</v>
      </c>
      <c r="AB22" s="118">
        <v>0</v>
      </c>
      <c r="AC22" s="115">
        <f t="shared" si="12"/>
        <v>0</v>
      </c>
      <c r="AD22" s="116">
        <v>0</v>
      </c>
      <c r="AE22" s="113">
        <f t="shared" si="13"/>
        <v>0</v>
      </c>
      <c r="AF22" s="118">
        <v>0</v>
      </c>
      <c r="AG22" s="115">
        <f t="shared" si="14"/>
        <v>0</v>
      </c>
      <c r="AH22" s="116">
        <v>0</v>
      </c>
      <c r="AI22" s="113">
        <f t="shared" si="15"/>
        <v>0</v>
      </c>
      <c r="AJ22" s="118">
        <v>0</v>
      </c>
      <c r="AK22" s="115">
        <f t="shared" si="16"/>
        <v>0</v>
      </c>
      <c r="AL22" s="116">
        <v>0</v>
      </c>
      <c r="AM22" s="113">
        <f t="shared" si="17"/>
        <v>0</v>
      </c>
      <c r="AN22" s="118">
        <v>0</v>
      </c>
      <c r="AO22" s="115">
        <f t="shared" si="18"/>
        <v>0</v>
      </c>
      <c r="AP22" s="116">
        <v>0</v>
      </c>
      <c r="AQ22" s="113">
        <f t="shared" si="19"/>
        <v>0</v>
      </c>
      <c r="AR22" s="118">
        <v>0</v>
      </c>
      <c r="AS22" s="115">
        <f t="shared" si="20"/>
        <v>0</v>
      </c>
      <c r="AT22" s="116">
        <v>0</v>
      </c>
      <c r="AU22" s="113">
        <f t="shared" si="21"/>
        <v>0</v>
      </c>
      <c r="AV22" s="118">
        <v>0</v>
      </c>
      <c r="AW22" s="115">
        <f t="shared" si="22"/>
        <v>0</v>
      </c>
      <c r="AX22" s="116">
        <v>0</v>
      </c>
      <c r="AY22" s="113">
        <f t="shared" si="23"/>
        <v>0</v>
      </c>
      <c r="AZ22" s="118">
        <v>0</v>
      </c>
      <c r="BA22" s="115">
        <f t="shared" si="24"/>
        <v>0</v>
      </c>
      <c r="BB22" s="116">
        <v>0</v>
      </c>
      <c r="BD22" s="107">
        <f t="shared" si="25"/>
        <v>0</v>
      </c>
      <c r="BE22" s="107">
        <f t="shared" si="26"/>
        <v>0</v>
      </c>
      <c r="BF22" s="119">
        <v>14</v>
      </c>
    </row>
    <row r="23" spans="1:58" s="106" customFormat="1" ht="8.25">
      <c r="A23" s="99" t="s">
        <v>1001</v>
      </c>
      <c r="B23" s="100" t="str">
        <f>VLOOKUP(A23,'Orçamentária '!$A$22:$J$687,2,FALSE)</f>
        <v>CLIMATIZAÇÃO</v>
      </c>
      <c r="C23" s="101">
        <f>'Orçamentária '!H514</f>
        <v>0</v>
      </c>
      <c r="D23" s="101">
        <f>'Orçamentária '!I514</f>
        <v>0</v>
      </c>
      <c r="E23" s="102">
        <f t="shared" si="27"/>
        <v>0</v>
      </c>
      <c r="F23" s="103" t="e">
        <f t="shared" si="0"/>
        <v>#DIV/0!</v>
      </c>
      <c r="G23" s="93">
        <f aca="true" t="shared" si="28" ref="G23:G29">+H23*$C23</f>
        <v>0</v>
      </c>
      <c r="H23" s="104">
        <v>0</v>
      </c>
      <c r="I23" s="94">
        <f aca="true" t="shared" si="29" ref="I23:I29">+J23*$D23</f>
        <v>0</v>
      </c>
      <c r="J23" s="105">
        <v>0</v>
      </c>
      <c r="K23" s="93">
        <f aca="true" t="shared" si="30" ref="K23:K29">+L23*$C23</f>
        <v>0</v>
      </c>
      <c r="L23" s="104">
        <v>0</v>
      </c>
      <c r="M23" s="94">
        <f aca="true" t="shared" si="31" ref="M23:M29">+N23*$D23</f>
        <v>0</v>
      </c>
      <c r="N23" s="105">
        <v>0</v>
      </c>
      <c r="O23" s="93">
        <f aca="true" t="shared" si="32" ref="O23:O29">+P23*$C23</f>
        <v>0</v>
      </c>
      <c r="P23" s="104">
        <v>0</v>
      </c>
      <c r="Q23" s="94">
        <f aca="true" t="shared" si="33" ref="Q23:Q29">+R23*$D23</f>
        <v>0</v>
      </c>
      <c r="R23" s="105">
        <v>0</v>
      </c>
      <c r="S23" s="93">
        <f aca="true" t="shared" si="34" ref="S23:S29">+T23*$C23</f>
        <v>0</v>
      </c>
      <c r="T23" s="104">
        <v>0</v>
      </c>
      <c r="U23" s="94">
        <f aca="true" t="shared" si="35" ref="U23:U29">+V23*$D23</f>
        <v>0</v>
      </c>
      <c r="V23" s="105">
        <v>0</v>
      </c>
      <c r="W23" s="93">
        <f aca="true" t="shared" si="36" ref="W23:W29">+X23*$C23</f>
        <v>0</v>
      </c>
      <c r="X23" s="104">
        <v>0</v>
      </c>
      <c r="Y23" s="94">
        <f aca="true" t="shared" si="37" ref="Y23:Y29">+Z23*$D23</f>
        <v>0</v>
      </c>
      <c r="Z23" s="105">
        <v>0</v>
      </c>
      <c r="AA23" s="93">
        <f aca="true" t="shared" si="38" ref="AA23:AA29">+AB23*$C23</f>
        <v>0</v>
      </c>
      <c r="AB23" s="104">
        <v>0</v>
      </c>
      <c r="AC23" s="94">
        <f aca="true" t="shared" si="39" ref="AC23:AC29">+AD23*$D23</f>
        <v>0</v>
      </c>
      <c r="AD23" s="105">
        <v>0</v>
      </c>
      <c r="AE23" s="93">
        <f aca="true" t="shared" si="40" ref="AE23:AE29">+AF23*$C23</f>
        <v>0</v>
      </c>
      <c r="AF23" s="104">
        <v>0</v>
      </c>
      <c r="AG23" s="94">
        <f aca="true" t="shared" si="41" ref="AG23:AG29">+AH23*$D23</f>
        <v>0</v>
      </c>
      <c r="AH23" s="105">
        <v>0</v>
      </c>
      <c r="AI23" s="93">
        <f aca="true" t="shared" si="42" ref="AI23:AI29">+AJ23*$C23</f>
        <v>0</v>
      </c>
      <c r="AJ23" s="104">
        <v>0</v>
      </c>
      <c r="AK23" s="94">
        <f aca="true" t="shared" si="43" ref="AK23:AK29">+AL23*$D23</f>
        <v>0</v>
      </c>
      <c r="AL23" s="105">
        <v>0</v>
      </c>
      <c r="AM23" s="93">
        <f aca="true" t="shared" si="44" ref="AM23:AM29">+AN23*$C23</f>
        <v>0</v>
      </c>
      <c r="AN23" s="104">
        <v>0</v>
      </c>
      <c r="AO23" s="94">
        <f aca="true" t="shared" si="45" ref="AO23:AO29">+AP23*$D23</f>
        <v>0</v>
      </c>
      <c r="AP23" s="105">
        <v>0</v>
      </c>
      <c r="AQ23" s="93">
        <f aca="true" t="shared" si="46" ref="AQ23:AQ29">+AR23*$C23</f>
        <v>0</v>
      </c>
      <c r="AR23" s="104">
        <v>0</v>
      </c>
      <c r="AS23" s="94">
        <f aca="true" t="shared" si="47" ref="AS23:AS29">+AT23*$D23</f>
        <v>0</v>
      </c>
      <c r="AT23" s="105">
        <v>0</v>
      </c>
      <c r="AU23" s="93">
        <f aca="true" t="shared" si="48" ref="AU23:AU29">+AV23*$C23</f>
        <v>0</v>
      </c>
      <c r="AV23" s="104">
        <v>0</v>
      </c>
      <c r="AW23" s="94">
        <f aca="true" t="shared" si="49" ref="AW23:AW29">+AX23*$D23</f>
        <v>0</v>
      </c>
      <c r="AX23" s="105">
        <v>0</v>
      </c>
      <c r="AY23" s="93">
        <f aca="true" t="shared" si="50" ref="AY23:AY29">+AZ23*$C23</f>
        <v>0</v>
      </c>
      <c r="AZ23" s="104">
        <v>0</v>
      </c>
      <c r="BA23" s="94">
        <f aca="true" t="shared" si="51" ref="BA23:BA29">+BB23*$D23</f>
        <v>0</v>
      </c>
      <c r="BB23" s="105">
        <v>0</v>
      </c>
      <c r="BD23" s="107">
        <f t="shared" si="25"/>
        <v>0</v>
      </c>
      <c r="BE23" s="107">
        <f t="shared" si="26"/>
        <v>0</v>
      </c>
      <c r="BF23" s="106">
        <v>15</v>
      </c>
    </row>
    <row r="24" spans="1:58" s="119" customFormat="1" ht="16.5">
      <c r="A24" s="108" t="s">
        <v>1037</v>
      </c>
      <c r="B24" s="109" t="str">
        <f>VLOOKUP(A24,'Orçamentária '!$A$22:$J$687,2,FALSE)</f>
        <v>INSTALAÇÕES DE PREVENÇÃO E COMBATE À INCÊNDIO</v>
      </c>
      <c r="C24" s="110">
        <f>'Orçamentária '!H521</f>
        <v>0</v>
      </c>
      <c r="D24" s="110">
        <f>'Orçamentária '!I521</f>
        <v>0</v>
      </c>
      <c r="E24" s="111">
        <f aca="true" t="shared" si="52" ref="E24:E29">C24+D24</f>
        <v>0</v>
      </c>
      <c r="F24" s="112" t="e">
        <f aca="true" t="shared" si="53" ref="F24:F29">+E24/E$31*100</f>
        <v>#DIV/0!</v>
      </c>
      <c r="G24" s="113">
        <f t="shared" si="28"/>
        <v>0</v>
      </c>
      <c r="H24" s="104">
        <v>0</v>
      </c>
      <c r="I24" s="115">
        <f t="shared" si="29"/>
        <v>0</v>
      </c>
      <c r="J24" s="105">
        <v>0</v>
      </c>
      <c r="K24" s="113">
        <f t="shared" si="30"/>
        <v>0</v>
      </c>
      <c r="L24" s="104">
        <v>0</v>
      </c>
      <c r="M24" s="115">
        <f t="shared" si="31"/>
        <v>0</v>
      </c>
      <c r="N24" s="105">
        <v>0</v>
      </c>
      <c r="O24" s="113">
        <f t="shared" si="32"/>
        <v>0</v>
      </c>
      <c r="P24" s="104">
        <v>0</v>
      </c>
      <c r="Q24" s="115">
        <f t="shared" si="33"/>
        <v>0</v>
      </c>
      <c r="R24" s="105">
        <v>0</v>
      </c>
      <c r="S24" s="113">
        <f t="shared" si="34"/>
        <v>0</v>
      </c>
      <c r="T24" s="104">
        <v>0</v>
      </c>
      <c r="U24" s="115">
        <f t="shared" si="35"/>
        <v>0</v>
      </c>
      <c r="V24" s="105">
        <v>0</v>
      </c>
      <c r="W24" s="113">
        <f t="shared" si="36"/>
        <v>0</v>
      </c>
      <c r="X24" s="104">
        <v>0</v>
      </c>
      <c r="Y24" s="115">
        <f t="shared" si="37"/>
        <v>0</v>
      </c>
      <c r="Z24" s="105">
        <v>0</v>
      </c>
      <c r="AA24" s="113">
        <f t="shared" si="38"/>
        <v>0</v>
      </c>
      <c r="AB24" s="104">
        <v>0</v>
      </c>
      <c r="AC24" s="115">
        <f t="shared" si="39"/>
        <v>0</v>
      </c>
      <c r="AD24" s="105">
        <v>0</v>
      </c>
      <c r="AE24" s="113">
        <f t="shared" si="40"/>
        <v>0</v>
      </c>
      <c r="AF24" s="104">
        <v>0</v>
      </c>
      <c r="AG24" s="115">
        <f t="shared" si="41"/>
        <v>0</v>
      </c>
      <c r="AH24" s="105">
        <v>0</v>
      </c>
      <c r="AI24" s="113">
        <f t="shared" si="42"/>
        <v>0</v>
      </c>
      <c r="AJ24" s="104">
        <v>0</v>
      </c>
      <c r="AK24" s="115">
        <f t="shared" si="43"/>
        <v>0</v>
      </c>
      <c r="AL24" s="105">
        <v>0</v>
      </c>
      <c r="AM24" s="113">
        <f t="shared" si="44"/>
        <v>0</v>
      </c>
      <c r="AN24" s="104">
        <v>0</v>
      </c>
      <c r="AO24" s="115">
        <f t="shared" si="45"/>
        <v>0</v>
      </c>
      <c r="AP24" s="105">
        <v>0</v>
      </c>
      <c r="AQ24" s="113">
        <f t="shared" si="46"/>
        <v>0</v>
      </c>
      <c r="AR24" s="104">
        <v>0</v>
      </c>
      <c r="AS24" s="115">
        <f t="shared" si="47"/>
        <v>0</v>
      </c>
      <c r="AT24" s="105">
        <v>0</v>
      </c>
      <c r="AU24" s="113">
        <f t="shared" si="48"/>
        <v>0</v>
      </c>
      <c r="AV24" s="104">
        <v>0</v>
      </c>
      <c r="AW24" s="115">
        <f t="shared" si="49"/>
        <v>0</v>
      </c>
      <c r="AX24" s="105">
        <v>0</v>
      </c>
      <c r="AY24" s="113">
        <f t="shared" si="50"/>
        <v>0</v>
      </c>
      <c r="AZ24" s="104">
        <v>0</v>
      </c>
      <c r="BA24" s="115">
        <f t="shared" si="51"/>
        <v>0</v>
      </c>
      <c r="BB24" s="105">
        <v>0</v>
      </c>
      <c r="BD24" s="107">
        <f t="shared" si="25"/>
        <v>0</v>
      </c>
      <c r="BE24" s="107">
        <f t="shared" si="26"/>
        <v>0</v>
      </c>
      <c r="BF24" s="119">
        <v>16</v>
      </c>
    </row>
    <row r="25" spans="1:58" s="106" customFormat="1" ht="8.25">
      <c r="A25" s="99" t="s">
        <v>1043</v>
      </c>
      <c r="B25" s="100" t="str">
        <f>VLOOKUP(A25,'Orçamentária '!$A$22:$J$687,2,FALSE)</f>
        <v>INSTALAÇÕES HIDRÁULICAS</v>
      </c>
      <c r="C25" s="101">
        <f>'Orçamentária '!H644</f>
        <v>0</v>
      </c>
      <c r="D25" s="101">
        <f>'Orçamentária '!I644</f>
        <v>0</v>
      </c>
      <c r="E25" s="102">
        <f t="shared" si="52"/>
        <v>0</v>
      </c>
      <c r="F25" s="103" t="e">
        <f t="shared" si="53"/>
        <v>#DIV/0!</v>
      </c>
      <c r="G25" s="93">
        <f t="shared" si="28"/>
        <v>0</v>
      </c>
      <c r="H25" s="104">
        <v>0</v>
      </c>
      <c r="I25" s="94">
        <f t="shared" si="29"/>
        <v>0</v>
      </c>
      <c r="J25" s="105">
        <v>0</v>
      </c>
      <c r="K25" s="93">
        <f t="shared" si="30"/>
        <v>0</v>
      </c>
      <c r="L25" s="104">
        <v>0</v>
      </c>
      <c r="M25" s="94">
        <f t="shared" si="31"/>
        <v>0</v>
      </c>
      <c r="N25" s="105">
        <v>0</v>
      </c>
      <c r="O25" s="93">
        <f t="shared" si="32"/>
        <v>0</v>
      </c>
      <c r="P25" s="104">
        <v>0</v>
      </c>
      <c r="Q25" s="94">
        <f t="shared" si="33"/>
        <v>0</v>
      </c>
      <c r="R25" s="105">
        <v>0</v>
      </c>
      <c r="S25" s="93">
        <f t="shared" si="34"/>
        <v>0</v>
      </c>
      <c r="T25" s="104">
        <v>0</v>
      </c>
      <c r="U25" s="94">
        <f t="shared" si="35"/>
        <v>0</v>
      </c>
      <c r="V25" s="105">
        <v>0</v>
      </c>
      <c r="W25" s="93">
        <f t="shared" si="36"/>
        <v>0</v>
      </c>
      <c r="X25" s="104">
        <v>0</v>
      </c>
      <c r="Y25" s="94">
        <f t="shared" si="37"/>
        <v>0</v>
      </c>
      <c r="Z25" s="105">
        <v>0</v>
      </c>
      <c r="AA25" s="93">
        <f t="shared" si="38"/>
        <v>0</v>
      </c>
      <c r="AB25" s="104">
        <v>0</v>
      </c>
      <c r="AC25" s="94">
        <f t="shared" si="39"/>
        <v>0</v>
      </c>
      <c r="AD25" s="105">
        <v>0</v>
      </c>
      <c r="AE25" s="93">
        <f t="shared" si="40"/>
        <v>0</v>
      </c>
      <c r="AF25" s="104">
        <v>0</v>
      </c>
      <c r="AG25" s="94">
        <f t="shared" si="41"/>
        <v>0</v>
      </c>
      <c r="AH25" s="105">
        <v>0</v>
      </c>
      <c r="AI25" s="93">
        <f t="shared" si="42"/>
        <v>0</v>
      </c>
      <c r="AJ25" s="104">
        <v>0</v>
      </c>
      <c r="AK25" s="94">
        <f t="shared" si="43"/>
        <v>0</v>
      </c>
      <c r="AL25" s="105">
        <v>0</v>
      </c>
      <c r="AM25" s="93">
        <f t="shared" si="44"/>
        <v>0</v>
      </c>
      <c r="AN25" s="104">
        <v>0</v>
      </c>
      <c r="AO25" s="94">
        <f t="shared" si="45"/>
        <v>0</v>
      </c>
      <c r="AP25" s="105">
        <v>0</v>
      </c>
      <c r="AQ25" s="93">
        <f t="shared" si="46"/>
        <v>0</v>
      </c>
      <c r="AR25" s="104">
        <v>0</v>
      </c>
      <c r="AS25" s="94">
        <f t="shared" si="47"/>
        <v>0</v>
      </c>
      <c r="AT25" s="105">
        <v>0</v>
      </c>
      <c r="AU25" s="93">
        <f t="shared" si="48"/>
        <v>0</v>
      </c>
      <c r="AV25" s="104">
        <v>0</v>
      </c>
      <c r="AW25" s="94">
        <f t="shared" si="49"/>
        <v>0</v>
      </c>
      <c r="AX25" s="105">
        <v>0</v>
      </c>
      <c r="AY25" s="93">
        <f t="shared" si="50"/>
        <v>0</v>
      </c>
      <c r="AZ25" s="104">
        <v>0</v>
      </c>
      <c r="BA25" s="94">
        <f t="shared" si="51"/>
        <v>0</v>
      </c>
      <c r="BB25" s="105">
        <v>0</v>
      </c>
      <c r="BD25" s="107">
        <f t="shared" si="25"/>
        <v>0</v>
      </c>
      <c r="BE25" s="107">
        <f t="shared" si="26"/>
        <v>0</v>
      </c>
      <c r="BF25" s="106">
        <v>17</v>
      </c>
    </row>
    <row r="26" spans="1:58" s="119" customFormat="1" ht="8.25">
      <c r="A26" s="108" t="s">
        <v>1233</v>
      </c>
      <c r="B26" s="109" t="str">
        <f>VLOOKUP(A26,'Orçamentária '!$A$22:$J$687,2,FALSE)</f>
        <v>ELEMENTOS DE CIRCULAÇÃO VERTICAL</v>
      </c>
      <c r="C26" s="110">
        <f>'Orçamentária '!H650</f>
        <v>0</v>
      </c>
      <c r="D26" s="110">
        <f>'Orçamentária '!I650</f>
        <v>0</v>
      </c>
      <c r="E26" s="111">
        <f t="shared" si="52"/>
        <v>0</v>
      </c>
      <c r="F26" s="112" t="e">
        <f t="shared" si="53"/>
        <v>#DIV/0!</v>
      </c>
      <c r="G26" s="113">
        <f t="shared" si="28"/>
        <v>0</v>
      </c>
      <c r="H26" s="118">
        <v>0</v>
      </c>
      <c r="I26" s="115">
        <f t="shared" si="29"/>
        <v>0</v>
      </c>
      <c r="J26" s="116">
        <v>0</v>
      </c>
      <c r="K26" s="113">
        <f t="shared" si="30"/>
        <v>0</v>
      </c>
      <c r="L26" s="118">
        <v>0</v>
      </c>
      <c r="M26" s="115">
        <f t="shared" si="31"/>
        <v>0</v>
      </c>
      <c r="N26" s="116">
        <v>0</v>
      </c>
      <c r="O26" s="113">
        <f t="shared" si="32"/>
        <v>0</v>
      </c>
      <c r="P26" s="118">
        <v>0</v>
      </c>
      <c r="Q26" s="115">
        <f t="shared" si="33"/>
        <v>0</v>
      </c>
      <c r="R26" s="116">
        <v>0</v>
      </c>
      <c r="S26" s="113">
        <f t="shared" si="34"/>
        <v>0</v>
      </c>
      <c r="T26" s="118">
        <v>0</v>
      </c>
      <c r="U26" s="115">
        <f t="shared" si="35"/>
        <v>0</v>
      </c>
      <c r="V26" s="116">
        <v>0</v>
      </c>
      <c r="W26" s="113">
        <f t="shared" si="36"/>
        <v>0</v>
      </c>
      <c r="X26" s="118">
        <v>0</v>
      </c>
      <c r="Y26" s="115">
        <f t="shared" si="37"/>
        <v>0</v>
      </c>
      <c r="Z26" s="116">
        <v>0</v>
      </c>
      <c r="AA26" s="113">
        <f t="shared" si="38"/>
        <v>0</v>
      </c>
      <c r="AB26" s="118">
        <v>0</v>
      </c>
      <c r="AC26" s="115">
        <f t="shared" si="39"/>
        <v>0</v>
      </c>
      <c r="AD26" s="116">
        <v>0</v>
      </c>
      <c r="AE26" s="113">
        <f t="shared" si="40"/>
        <v>0</v>
      </c>
      <c r="AF26" s="118">
        <v>0</v>
      </c>
      <c r="AG26" s="115">
        <f t="shared" si="41"/>
        <v>0</v>
      </c>
      <c r="AH26" s="116">
        <v>0</v>
      </c>
      <c r="AI26" s="113">
        <f t="shared" si="42"/>
        <v>0</v>
      </c>
      <c r="AJ26" s="118">
        <v>0</v>
      </c>
      <c r="AK26" s="115">
        <f t="shared" si="43"/>
        <v>0</v>
      </c>
      <c r="AL26" s="116">
        <v>0</v>
      </c>
      <c r="AM26" s="113">
        <f t="shared" si="44"/>
        <v>0</v>
      </c>
      <c r="AN26" s="118">
        <v>0</v>
      </c>
      <c r="AO26" s="115">
        <f t="shared" si="45"/>
        <v>0</v>
      </c>
      <c r="AP26" s="116">
        <v>0</v>
      </c>
      <c r="AQ26" s="113">
        <f t="shared" si="46"/>
        <v>0</v>
      </c>
      <c r="AR26" s="118">
        <v>0</v>
      </c>
      <c r="AS26" s="115">
        <f t="shared" si="47"/>
        <v>0</v>
      </c>
      <c r="AT26" s="116">
        <v>0</v>
      </c>
      <c r="AU26" s="113">
        <f t="shared" si="48"/>
        <v>0</v>
      </c>
      <c r="AV26" s="118">
        <v>0</v>
      </c>
      <c r="AW26" s="115">
        <f t="shared" si="49"/>
        <v>0</v>
      </c>
      <c r="AX26" s="116">
        <v>0</v>
      </c>
      <c r="AY26" s="113">
        <f t="shared" si="50"/>
        <v>0</v>
      </c>
      <c r="AZ26" s="118">
        <v>0</v>
      </c>
      <c r="BA26" s="115">
        <f t="shared" si="51"/>
        <v>0</v>
      </c>
      <c r="BB26" s="116">
        <v>0</v>
      </c>
      <c r="BD26" s="107">
        <f t="shared" si="25"/>
        <v>0</v>
      </c>
      <c r="BE26" s="107">
        <f t="shared" si="26"/>
        <v>0</v>
      </c>
      <c r="BF26" s="119">
        <v>18</v>
      </c>
    </row>
    <row r="27" spans="1:58" s="106" customFormat="1" ht="8.25">
      <c r="A27" s="99" t="s">
        <v>1238</v>
      </c>
      <c r="B27" s="100" t="str">
        <f>VLOOKUP(A27,'Orçamentária '!$A$22:$J$687,2,FALSE)</f>
        <v>PAISAGISMO</v>
      </c>
      <c r="C27" s="101">
        <f>'Orçamentária '!H665</f>
        <v>0</v>
      </c>
      <c r="D27" s="101">
        <f>'Orçamentária '!I665</f>
        <v>0</v>
      </c>
      <c r="E27" s="102">
        <f t="shared" si="52"/>
        <v>0</v>
      </c>
      <c r="F27" s="103" t="e">
        <f t="shared" si="53"/>
        <v>#DIV/0!</v>
      </c>
      <c r="G27" s="93">
        <f t="shared" si="28"/>
        <v>0</v>
      </c>
      <c r="H27" s="104">
        <v>0</v>
      </c>
      <c r="I27" s="94">
        <f t="shared" si="29"/>
        <v>0</v>
      </c>
      <c r="J27" s="105">
        <v>0</v>
      </c>
      <c r="K27" s="93">
        <f t="shared" si="30"/>
        <v>0</v>
      </c>
      <c r="L27" s="104">
        <v>0</v>
      </c>
      <c r="M27" s="94">
        <f t="shared" si="31"/>
        <v>0</v>
      </c>
      <c r="N27" s="105">
        <v>0</v>
      </c>
      <c r="O27" s="93">
        <f t="shared" si="32"/>
        <v>0</v>
      </c>
      <c r="P27" s="104">
        <v>0</v>
      </c>
      <c r="Q27" s="94">
        <f t="shared" si="33"/>
        <v>0</v>
      </c>
      <c r="R27" s="105">
        <v>0</v>
      </c>
      <c r="S27" s="93">
        <f t="shared" si="34"/>
        <v>0</v>
      </c>
      <c r="T27" s="104">
        <v>0</v>
      </c>
      <c r="U27" s="94">
        <f t="shared" si="35"/>
        <v>0</v>
      </c>
      <c r="V27" s="105">
        <v>0</v>
      </c>
      <c r="W27" s="93">
        <f t="shared" si="36"/>
        <v>0</v>
      </c>
      <c r="X27" s="104">
        <v>0</v>
      </c>
      <c r="Y27" s="94">
        <f t="shared" si="37"/>
        <v>0</v>
      </c>
      <c r="Z27" s="105">
        <v>0</v>
      </c>
      <c r="AA27" s="93">
        <f t="shared" si="38"/>
        <v>0</v>
      </c>
      <c r="AB27" s="104">
        <v>0</v>
      </c>
      <c r="AC27" s="94">
        <f t="shared" si="39"/>
        <v>0</v>
      </c>
      <c r="AD27" s="105">
        <v>0</v>
      </c>
      <c r="AE27" s="93">
        <f t="shared" si="40"/>
        <v>0</v>
      </c>
      <c r="AF27" s="104">
        <v>0</v>
      </c>
      <c r="AG27" s="94">
        <f t="shared" si="41"/>
        <v>0</v>
      </c>
      <c r="AH27" s="105">
        <v>0</v>
      </c>
      <c r="AI27" s="93">
        <f t="shared" si="42"/>
        <v>0</v>
      </c>
      <c r="AJ27" s="104">
        <v>0</v>
      </c>
      <c r="AK27" s="94">
        <f t="shared" si="43"/>
        <v>0</v>
      </c>
      <c r="AL27" s="105">
        <v>0</v>
      </c>
      <c r="AM27" s="93">
        <f t="shared" si="44"/>
        <v>0</v>
      </c>
      <c r="AN27" s="104">
        <v>0</v>
      </c>
      <c r="AO27" s="94">
        <f t="shared" si="45"/>
        <v>0</v>
      </c>
      <c r="AP27" s="105">
        <v>0</v>
      </c>
      <c r="AQ27" s="93">
        <f t="shared" si="46"/>
        <v>0</v>
      </c>
      <c r="AR27" s="104">
        <v>0</v>
      </c>
      <c r="AS27" s="94">
        <f t="shared" si="47"/>
        <v>0</v>
      </c>
      <c r="AT27" s="105">
        <v>0</v>
      </c>
      <c r="AU27" s="93">
        <f t="shared" si="48"/>
        <v>0</v>
      </c>
      <c r="AV27" s="104">
        <v>0</v>
      </c>
      <c r="AW27" s="94">
        <f t="shared" si="49"/>
        <v>0</v>
      </c>
      <c r="AX27" s="105">
        <v>0</v>
      </c>
      <c r="AY27" s="93">
        <f t="shared" si="50"/>
        <v>0</v>
      </c>
      <c r="AZ27" s="104">
        <v>0</v>
      </c>
      <c r="BA27" s="94">
        <f t="shared" si="51"/>
        <v>0</v>
      </c>
      <c r="BB27" s="105">
        <v>0</v>
      </c>
      <c r="BD27" s="107">
        <f t="shared" si="25"/>
        <v>0</v>
      </c>
      <c r="BE27" s="107">
        <f t="shared" si="26"/>
        <v>0</v>
      </c>
      <c r="BF27" s="106">
        <v>19</v>
      </c>
    </row>
    <row r="28" spans="1:58" s="119" customFormat="1" ht="8.25">
      <c r="A28" s="108" t="s">
        <v>1256</v>
      </c>
      <c r="B28" s="109" t="str">
        <f>VLOOKUP(A28,'Orçamentária '!$A$22:$J$687,2,FALSE)</f>
        <v>OUTROS SERVIÇOS </v>
      </c>
      <c r="C28" s="110">
        <f>'Orçamentária '!H682</f>
        <v>0</v>
      </c>
      <c r="D28" s="110">
        <f>'Orçamentária '!I682</f>
        <v>0</v>
      </c>
      <c r="E28" s="111">
        <f t="shared" si="52"/>
        <v>0</v>
      </c>
      <c r="F28" s="112" t="e">
        <f t="shared" si="53"/>
        <v>#DIV/0!</v>
      </c>
      <c r="G28" s="113">
        <f t="shared" si="28"/>
        <v>0</v>
      </c>
      <c r="H28" s="118">
        <v>0</v>
      </c>
      <c r="I28" s="115">
        <f t="shared" si="29"/>
        <v>0</v>
      </c>
      <c r="J28" s="116">
        <v>0</v>
      </c>
      <c r="K28" s="113">
        <f t="shared" si="30"/>
        <v>0</v>
      </c>
      <c r="L28" s="118">
        <v>0</v>
      </c>
      <c r="M28" s="115">
        <f t="shared" si="31"/>
        <v>0</v>
      </c>
      <c r="N28" s="116">
        <v>0</v>
      </c>
      <c r="O28" s="113">
        <f t="shared" si="32"/>
        <v>0</v>
      </c>
      <c r="P28" s="118">
        <v>0</v>
      </c>
      <c r="Q28" s="115">
        <f t="shared" si="33"/>
        <v>0</v>
      </c>
      <c r="R28" s="116">
        <v>0</v>
      </c>
      <c r="S28" s="113">
        <f t="shared" si="34"/>
        <v>0</v>
      </c>
      <c r="T28" s="118">
        <v>0</v>
      </c>
      <c r="U28" s="115">
        <f t="shared" si="35"/>
        <v>0</v>
      </c>
      <c r="V28" s="116">
        <v>0</v>
      </c>
      <c r="W28" s="113">
        <f t="shared" si="36"/>
        <v>0</v>
      </c>
      <c r="X28" s="118">
        <v>0</v>
      </c>
      <c r="Y28" s="115">
        <f t="shared" si="37"/>
        <v>0</v>
      </c>
      <c r="Z28" s="116">
        <v>0</v>
      </c>
      <c r="AA28" s="113">
        <f t="shared" si="38"/>
        <v>0</v>
      </c>
      <c r="AB28" s="118">
        <v>0</v>
      </c>
      <c r="AC28" s="115">
        <f t="shared" si="39"/>
        <v>0</v>
      </c>
      <c r="AD28" s="116">
        <v>0</v>
      </c>
      <c r="AE28" s="113">
        <f t="shared" si="40"/>
        <v>0</v>
      </c>
      <c r="AF28" s="118">
        <v>0</v>
      </c>
      <c r="AG28" s="115">
        <f t="shared" si="41"/>
        <v>0</v>
      </c>
      <c r="AH28" s="116">
        <v>0</v>
      </c>
      <c r="AI28" s="113">
        <f t="shared" si="42"/>
        <v>0</v>
      </c>
      <c r="AJ28" s="118">
        <v>0</v>
      </c>
      <c r="AK28" s="115">
        <f t="shared" si="43"/>
        <v>0</v>
      </c>
      <c r="AL28" s="116">
        <v>0</v>
      </c>
      <c r="AM28" s="113">
        <f t="shared" si="44"/>
        <v>0</v>
      </c>
      <c r="AN28" s="118">
        <v>0</v>
      </c>
      <c r="AO28" s="115">
        <f t="shared" si="45"/>
        <v>0</v>
      </c>
      <c r="AP28" s="116">
        <v>0</v>
      </c>
      <c r="AQ28" s="113">
        <f t="shared" si="46"/>
        <v>0</v>
      </c>
      <c r="AR28" s="118">
        <v>0</v>
      </c>
      <c r="AS28" s="115">
        <f t="shared" si="47"/>
        <v>0</v>
      </c>
      <c r="AT28" s="116">
        <v>0</v>
      </c>
      <c r="AU28" s="113">
        <f t="shared" si="48"/>
        <v>0</v>
      </c>
      <c r="AV28" s="118">
        <v>0</v>
      </c>
      <c r="AW28" s="115">
        <f t="shared" si="49"/>
        <v>0</v>
      </c>
      <c r="AX28" s="116">
        <v>0</v>
      </c>
      <c r="AY28" s="113">
        <f t="shared" si="50"/>
        <v>0</v>
      </c>
      <c r="AZ28" s="118">
        <v>0</v>
      </c>
      <c r="BA28" s="115">
        <f t="shared" si="51"/>
        <v>0</v>
      </c>
      <c r="BB28" s="116">
        <v>0</v>
      </c>
      <c r="BD28" s="107">
        <f t="shared" si="25"/>
        <v>0</v>
      </c>
      <c r="BE28" s="107">
        <f t="shared" si="26"/>
        <v>0</v>
      </c>
      <c r="BF28" s="119">
        <v>20</v>
      </c>
    </row>
    <row r="29" spans="1:58" s="106" customFormat="1" ht="8.25">
      <c r="A29" s="99" t="s">
        <v>1284</v>
      </c>
      <c r="B29" s="100" t="str">
        <f>VLOOKUP(A29,'Orçamentária '!$A$22:$J$687,2,FALSE)</f>
        <v>ENTREGA DA OBRA</v>
      </c>
      <c r="C29" s="101">
        <f>'Orçamentária '!H686</f>
        <v>0</v>
      </c>
      <c r="D29" s="101">
        <f>'Orçamentária '!I686</f>
        <v>0</v>
      </c>
      <c r="E29" s="102">
        <f t="shared" si="52"/>
        <v>0</v>
      </c>
      <c r="F29" s="103" t="e">
        <f t="shared" si="53"/>
        <v>#DIV/0!</v>
      </c>
      <c r="G29" s="93">
        <f t="shared" si="28"/>
        <v>0</v>
      </c>
      <c r="H29" s="104">
        <v>0</v>
      </c>
      <c r="I29" s="94">
        <f t="shared" si="29"/>
        <v>0</v>
      </c>
      <c r="J29" s="105">
        <v>0</v>
      </c>
      <c r="K29" s="93">
        <f t="shared" si="30"/>
        <v>0</v>
      </c>
      <c r="L29" s="104">
        <v>0</v>
      </c>
      <c r="M29" s="94">
        <f t="shared" si="31"/>
        <v>0</v>
      </c>
      <c r="N29" s="105">
        <v>0</v>
      </c>
      <c r="O29" s="93">
        <f t="shared" si="32"/>
        <v>0</v>
      </c>
      <c r="P29" s="104">
        <v>0</v>
      </c>
      <c r="Q29" s="94">
        <f t="shared" si="33"/>
        <v>0</v>
      </c>
      <c r="R29" s="105">
        <v>0</v>
      </c>
      <c r="S29" s="93">
        <f t="shared" si="34"/>
        <v>0</v>
      </c>
      <c r="T29" s="104">
        <v>0</v>
      </c>
      <c r="U29" s="94">
        <f t="shared" si="35"/>
        <v>0</v>
      </c>
      <c r="V29" s="105">
        <v>0</v>
      </c>
      <c r="W29" s="93">
        <f t="shared" si="36"/>
        <v>0</v>
      </c>
      <c r="X29" s="104">
        <v>0</v>
      </c>
      <c r="Y29" s="94">
        <f t="shared" si="37"/>
        <v>0</v>
      </c>
      <c r="Z29" s="105">
        <v>0</v>
      </c>
      <c r="AA29" s="93">
        <f t="shared" si="38"/>
        <v>0</v>
      </c>
      <c r="AB29" s="104">
        <v>0</v>
      </c>
      <c r="AC29" s="94">
        <f t="shared" si="39"/>
        <v>0</v>
      </c>
      <c r="AD29" s="105">
        <v>0</v>
      </c>
      <c r="AE29" s="93">
        <f t="shared" si="40"/>
        <v>0</v>
      </c>
      <c r="AF29" s="104">
        <v>0</v>
      </c>
      <c r="AG29" s="94">
        <f t="shared" si="41"/>
        <v>0</v>
      </c>
      <c r="AH29" s="105">
        <v>0</v>
      </c>
      <c r="AI29" s="93">
        <f t="shared" si="42"/>
        <v>0</v>
      </c>
      <c r="AJ29" s="104">
        <v>0</v>
      </c>
      <c r="AK29" s="94">
        <f t="shared" si="43"/>
        <v>0</v>
      </c>
      <c r="AL29" s="105">
        <v>0</v>
      </c>
      <c r="AM29" s="93">
        <f t="shared" si="44"/>
        <v>0</v>
      </c>
      <c r="AN29" s="104">
        <v>0</v>
      </c>
      <c r="AO29" s="94">
        <f t="shared" si="45"/>
        <v>0</v>
      </c>
      <c r="AP29" s="105">
        <v>0</v>
      </c>
      <c r="AQ29" s="93">
        <f t="shared" si="46"/>
        <v>0</v>
      </c>
      <c r="AR29" s="104">
        <v>0</v>
      </c>
      <c r="AS29" s="94">
        <f t="shared" si="47"/>
        <v>0</v>
      </c>
      <c r="AT29" s="105">
        <v>0</v>
      </c>
      <c r="AU29" s="93">
        <f t="shared" si="48"/>
        <v>0</v>
      </c>
      <c r="AV29" s="104">
        <v>0</v>
      </c>
      <c r="AW29" s="94">
        <f t="shared" si="49"/>
        <v>0</v>
      </c>
      <c r="AX29" s="105">
        <v>0</v>
      </c>
      <c r="AY29" s="93">
        <f t="shared" si="50"/>
        <v>0</v>
      </c>
      <c r="AZ29" s="104">
        <v>0</v>
      </c>
      <c r="BA29" s="94">
        <f t="shared" si="51"/>
        <v>0</v>
      </c>
      <c r="BB29" s="105">
        <v>0</v>
      </c>
      <c r="BD29" s="107">
        <f t="shared" si="25"/>
        <v>0</v>
      </c>
      <c r="BE29" s="107">
        <f t="shared" si="26"/>
        <v>0</v>
      </c>
      <c r="BF29" s="106">
        <v>21</v>
      </c>
    </row>
    <row r="30" spans="1:57" s="9" customFormat="1" ht="8.25">
      <c r="A30" s="17"/>
      <c r="B30" s="14"/>
      <c r="C30" s="15"/>
      <c r="D30" s="15"/>
      <c r="E30" s="96"/>
      <c r="F30" s="56"/>
      <c r="G30" s="42"/>
      <c r="H30" s="50"/>
      <c r="I30" s="15"/>
      <c r="J30" s="55"/>
      <c r="K30" s="42"/>
      <c r="L30" s="50"/>
      <c r="M30" s="15"/>
      <c r="N30" s="55"/>
      <c r="O30" s="42"/>
      <c r="P30" s="50"/>
      <c r="Q30" s="15"/>
      <c r="R30" s="55"/>
      <c r="S30" s="42"/>
      <c r="T30" s="50"/>
      <c r="U30" s="15"/>
      <c r="V30" s="55"/>
      <c r="W30" s="42"/>
      <c r="X30" s="50"/>
      <c r="Y30" s="15"/>
      <c r="Z30" s="55"/>
      <c r="AA30" s="42"/>
      <c r="AB30" s="50"/>
      <c r="AC30" s="15"/>
      <c r="AD30" s="55"/>
      <c r="AE30" s="42"/>
      <c r="AF30" s="50"/>
      <c r="AG30" s="15"/>
      <c r="AH30" s="55"/>
      <c r="AI30" s="42"/>
      <c r="AJ30" s="50"/>
      <c r="AK30" s="15"/>
      <c r="AL30" s="55"/>
      <c r="AM30" s="42"/>
      <c r="AN30" s="50"/>
      <c r="AO30" s="15"/>
      <c r="AP30" s="55"/>
      <c r="AQ30" s="42"/>
      <c r="AR30" s="50"/>
      <c r="AS30" s="15"/>
      <c r="AT30" s="55"/>
      <c r="AU30" s="42"/>
      <c r="AV30" s="50"/>
      <c r="AW30" s="15"/>
      <c r="AX30" s="55"/>
      <c r="AY30" s="42"/>
      <c r="AZ30" s="50"/>
      <c r="BA30" s="15"/>
      <c r="BB30" s="55"/>
      <c r="BD30" s="10"/>
      <c r="BE30" s="10"/>
    </row>
    <row r="31" spans="1:57" s="2" customFormat="1" ht="8.25">
      <c r="A31" s="19"/>
      <c r="B31" s="20" t="s">
        <v>54</v>
      </c>
      <c r="C31" s="60">
        <f>SUM(C9:C30)</f>
        <v>0</v>
      </c>
      <c r="D31" s="60">
        <f>SUM(D9:D30)</f>
        <v>0</v>
      </c>
      <c r="E31" s="65">
        <f>SUM(E9:E30)</f>
        <v>0</v>
      </c>
      <c r="F31" s="65" t="e">
        <f>SUM(F9:F30)</f>
        <v>#DIV/0!</v>
      </c>
      <c r="G31" s="42"/>
      <c r="H31" s="15"/>
      <c r="I31" s="15"/>
      <c r="J31" s="56"/>
      <c r="K31" s="42"/>
      <c r="L31" s="15"/>
      <c r="M31" s="15"/>
      <c r="N31" s="56"/>
      <c r="O31" s="42"/>
      <c r="P31" s="15"/>
      <c r="Q31" s="15"/>
      <c r="R31" s="56"/>
      <c r="S31" s="42"/>
      <c r="T31" s="15"/>
      <c r="U31" s="15"/>
      <c r="V31" s="56"/>
      <c r="W31" s="42"/>
      <c r="X31" s="15"/>
      <c r="Y31" s="15"/>
      <c r="Z31" s="56"/>
      <c r="AA31" s="42"/>
      <c r="AB31" s="15"/>
      <c r="AC31" s="15"/>
      <c r="AD31" s="56"/>
      <c r="AE31" s="42"/>
      <c r="AF31" s="15"/>
      <c r="AG31" s="15"/>
      <c r="AH31" s="56"/>
      <c r="AI31" s="42"/>
      <c r="AJ31" s="15"/>
      <c r="AK31" s="15"/>
      <c r="AL31" s="56"/>
      <c r="AM31" s="42"/>
      <c r="AN31" s="15"/>
      <c r="AO31" s="15"/>
      <c r="AP31" s="56"/>
      <c r="AQ31" s="42"/>
      <c r="AR31" s="15"/>
      <c r="AS31" s="15"/>
      <c r="AT31" s="56"/>
      <c r="AU31" s="42"/>
      <c r="AV31" s="15"/>
      <c r="AW31" s="15"/>
      <c r="AX31" s="56"/>
      <c r="AY31" s="42"/>
      <c r="AZ31" s="15"/>
      <c r="BA31" s="15"/>
      <c r="BB31" s="56"/>
      <c r="BD31" s="10"/>
      <c r="BE31" s="10"/>
    </row>
    <row r="32" spans="1:57" s="84" customFormat="1" ht="8.25">
      <c r="A32" s="78"/>
      <c r="B32" s="79"/>
      <c r="C32" s="80"/>
      <c r="D32" s="81"/>
      <c r="E32" s="81"/>
      <c r="F32" s="81"/>
      <c r="G32" s="82"/>
      <c r="H32" s="83"/>
      <c r="I32" s="76"/>
      <c r="J32" s="77"/>
      <c r="K32" s="82"/>
      <c r="L32" s="83"/>
      <c r="M32" s="76"/>
      <c r="N32" s="77"/>
      <c r="O32" s="82"/>
      <c r="P32" s="83"/>
      <c r="Q32" s="76"/>
      <c r="R32" s="77"/>
      <c r="S32" s="82"/>
      <c r="T32" s="83"/>
      <c r="U32" s="76"/>
      <c r="V32" s="77"/>
      <c r="W32" s="82"/>
      <c r="X32" s="83"/>
      <c r="Y32" s="76"/>
      <c r="Z32" s="77"/>
      <c r="AA32" s="82"/>
      <c r="AB32" s="83"/>
      <c r="AC32" s="76"/>
      <c r="AD32" s="77"/>
      <c r="AE32" s="82"/>
      <c r="AF32" s="83"/>
      <c r="AG32" s="76"/>
      <c r="AH32" s="77"/>
      <c r="AI32" s="82"/>
      <c r="AJ32" s="83"/>
      <c r="AK32" s="76"/>
      <c r="AL32" s="77"/>
      <c r="AM32" s="82"/>
      <c r="AN32" s="83"/>
      <c r="AO32" s="76"/>
      <c r="AP32" s="77"/>
      <c r="AQ32" s="82"/>
      <c r="AR32" s="83"/>
      <c r="AS32" s="76"/>
      <c r="AT32" s="77"/>
      <c r="AU32" s="82"/>
      <c r="AV32" s="83"/>
      <c r="AW32" s="76"/>
      <c r="AX32" s="77"/>
      <c r="AY32" s="82"/>
      <c r="AZ32" s="83"/>
      <c r="BA32" s="76"/>
      <c r="BB32" s="77"/>
      <c r="BD32" s="85"/>
      <c r="BE32" s="85"/>
    </row>
    <row r="33" spans="1:57" s="1" customFormat="1" ht="8.25">
      <c r="A33" s="18"/>
      <c r="B33" s="16" t="s">
        <v>26</v>
      </c>
      <c r="C33" s="40"/>
      <c r="D33" s="64"/>
      <c r="E33" s="64"/>
      <c r="F33" s="64"/>
      <c r="G33" s="43">
        <f>SUM(G9:G30)</f>
        <v>0</v>
      </c>
      <c r="H33" s="51" t="e">
        <f>+G33/$C31</f>
        <v>#DIV/0!</v>
      </c>
      <c r="I33" s="22"/>
      <c r="J33" s="23"/>
      <c r="K33" s="43">
        <f>SUM(K9:K30)</f>
        <v>0</v>
      </c>
      <c r="L33" s="51" t="e">
        <f>+K33/$C31</f>
        <v>#DIV/0!</v>
      </c>
      <c r="M33" s="22"/>
      <c r="N33" s="23"/>
      <c r="O33" s="43">
        <f>SUM(O9:O30)</f>
        <v>0</v>
      </c>
      <c r="P33" s="51" t="e">
        <f>+O33/$C31</f>
        <v>#DIV/0!</v>
      </c>
      <c r="Q33" s="22"/>
      <c r="R33" s="23"/>
      <c r="S33" s="43">
        <f>SUM(S9:S30)</f>
        <v>0</v>
      </c>
      <c r="T33" s="51" t="e">
        <f>+S33/$C31</f>
        <v>#DIV/0!</v>
      </c>
      <c r="U33" s="22"/>
      <c r="V33" s="23"/>
      <c r="W33" s="43">
        <f>SUM(W9:W30)</f>
        <v>0</v>
      </c>
      <c r="X33" s="51" t="e">
        <f>+W33/$C31</f>
        <v>#DIV/0!</v>
      </c>
      <c r="Y33" s="22"/>
      <c r="Z33" s="23"/>
      <c r="AA33" s="43">
        <f>SUM(AA9:AA30)</f>
        <v>0</v>
      </c>
      <c r="AB33" s="51" t="e">
        <f>+AA33/$C31</f>
        <v>#DIV/0!</v>
      </c>
      <c r="AC33" s="22"/>
      <c r="AD33" s="23"/>
      <c r="AE33" s="43">
        <f>SUM(AE9:AE30)</f>
        <v>0</v>
      </c>
      <c r="AF33" s="51" t="e">
        <f>+AE33/$C31</f>
        <v>#DIV/0!</v>
      </c>
      <c r="AG33" s="22"/>
      <c r="AH33" s="23"/>
      <c r="AI33" s="43">
        <f>SUM(AI9:AI30)</f>
        <v>0</v>
      </c>
      <c r="AJ33" s="51" t="e">
        <f>+AI33/$C31</f>
        <v>#DIV/0!</v>
      </c>
      <c r="AK33" s="22"/>
      <c r="AL33" s="23"/>
      <c r="AM33" s="43">
        <f>SUM(AM9:AM30)</f>
        <v>0</v>
      </c>
      <c r="AN33" s="51" t="e">
        <f>+AM33/$C31</f>
        <v>#DIV/0!</v>
      </c>
      <c r="AO33" s="22"/>
      <c r="AP33" s="23"/>
      <c r="AQ33" s="43">
        <f>SUM(AQ9:AQ30)</f>
        <v>0</v>
      </c>
      <c r="AR33" s="51" t="e">
        <f>+AQ33/$C31</f>
        <v>#DIV/0!</v>
      </c>
      <c r="AS33" s="22"/>
      <c r="AT33" s="23"/>
      <c r="AU33" s="43">
        <f>SUM(AU9:AU30)</f>
        <v>0</v>
      </c>
      <c r="AV33" s="51" t="e">
        <f>+AU33/$C31</f>
        <v>#DIV/0!</v>
      </c>
      <c r="AW33" s="22"/>
      <c r="AX33" s="23"/>
      <c r="AY33" s="43">
        <f>SUM(AY9:AY30)</f>
        <v>0</v>
      </c>
      <c r="AZ33" s="51" t="e">
        <f>+AY33/$C31</f>
        <v>#DIV/0!</v>
      </c>
      <c r="BA33" s="22"/>
      <c r="BB33" s="23"/>
      <c r="BD33" s="10"/>
      <c r="BE33" s="10"/>
    </row>
    <row r="34" spans="1:57" s="1" customFormat="1" ht="8.25">
      <c r="A34" s="18"/>
      <c r="B34" s="16" t="s">
        <v>27</v>
      </c>
      <c r="C34" s="40"/>
      <c r="D34" s="64"/>
      <c r="E34" s="64"/>
      <c r="F34" s="64"/>
      <c r="G34" s="44"/>
      <c r="H34" s="22"/>
      <c r="I34" s="21">
        <f>SUM(I9:I31)</f>
        <v>0</v>
      </c>
      <c r="J34" s="52" t="e">
        <f>+I34/$D31</f>
        <v>#DIV/0!</v>
      </c>
      <c r="K34" s="44"/>
      <c r="L34" s="22"/>
      <c r="M34" s="21">
        <f>SUM(M9:M31)</f>
        <v>0</v>
      </c>
      <c r="N34" s="52" t="e">
        <f>+M34/$D31</f>
        <v>#DIV/0!</v>
      </c>
      <c r="O34" s="44"/>
      <c r="P34" s="22"/>
      <c r="Q34" s="21">
        <f>SUM(Q9:Q31)</f>
        <v>0</v>
      </c>
      <c r="R34" s="52" t="e">
        <f>+Q34/$D31</f>
        <v>#DIV/0!</v>
      </c>
      <c r="S34" s="44"/>
      <c r="T34" s="22"/>
      <c r="U34" s="21">
        <f>SUM(U9:U31)</f>
        <v>0</v>
      </c>
      <c r="V34" s="52" t="e">
        <f>+U34/$D31</f>
        <v>#DIV/0!</v>
      </c>
      <c r="W34" s="44"/>
      <c r="X34" s="22"/>
      <c r="Y34" s="21">
        <f>SUM(Y9:Y31)</f>
        <v>0</v>
      </c>
      <c r="Z34" s="52" t="e">
        <f>+Y34/$D31</f>
        <v>#DIV/0!</v>
      </c>
      <c r="AA34" s="44"/>
      <c r="AB34" s="22"/>
      <c r="AC34" s="21">
        <f>SUM(AC9:AC31)</f>
        <v>0</v>
      </c>
      <c r="AD34" s="52" t="e">
        <f>+AC34/$D31</f>
        <v>#DIV/0!</v>
      </c>
      <c r="AE34" s="44"/>
      <c r="AF34" s="22"/>
      <c r="AG34" s="21">
        <f>SUM(AG9:AG31)</f>
        <v>0</v>
      </c>
      <c r="AH34" s="52" t="e">
        <f>+AG34/$D31</f>
        <v>#DIV/0!</v>
      </c>
      <c r="AI34" s="44"/>
      <c r="AJ34" s="22"/>
      <c r="AK34" s="21">
        <f>SUM(AK9:AK31)</f>
        <v>0</v>
      </c>
      <c r="AL34" s="52" t="e">
        <f>+AK34/$D31</f>
        <v>#DIV/0!</v>
      </c>
      <c r="AM34" s="44"/>
      <c r="AN34" s="22"/>
      <c r="AO34" s="21">
        <f>SUM(AO9:AO31)</f>
        <v>0</v>
      </c>
      <c r="AP34" s="52" t="e">
        <f>+AO34/$D31</f>
        <v>#DIV/0!</v>
      </c>
      <c r="AQ34" s="44"/>
      <c r="AR34" s="22"/>
      <c r="AS34" s="21">
        <f>SUM(AS9:AS31)</f>
        <v>0</v>
      </c>
      <c r="AT34" s="52" t="e">
        <f>+AS34/$D31</f>
        <v>#DIV/0!</v>
      </c>
      <c r="AU34" s="44"/>
      <c r="AV34" s="22"/>
      <c r="AW34" s="21">
        <f>SUM(AW9:AW31)</f>
        <v>0</v>
      </c>
      <c r="AX34" s="52" t="e">
        <f>+AW34/$D31</f>
        <v>#DIV/0!</v>
      </c>
      <c r="AY34" s="44"/>
      <c r="AZ34" s="22"/>
      <c r="BA34" s="21">
        <f>SUM(BA9:BA31)</f>
        <v>0</v>
      </c>
      <c r="BB34" s="52" t="e">
        <f>+BA34/$D31</f>
        <v>#DIV/0!</v>
      </c>
      <c r="BD34" s="10"/>
      <c r="BE34" s="10"/>
    </row>
    <row r="35" spans="1:57" s="1" customFormat="1" ht="8.25">
      <c r="A35" s="18"/>
      <c r="B35" s="16"/>
      <c r="C35" s="40"/>
      <c r="D35" s="64"/>
      <c r="E35" s="64"/>
      <c r="F35" s="64"/>
      <c r="G35" s="44"/>
      <c r="H35" s="22"/>
      <c r="I35" s="76"/>
      <c r="J35" s="77"/>
      <c r="K35" s="44"/>
      <c r="L35" s="22"/>
      <c r="M35" s="76"/>
      <c r="N35" s="77"/>
      <c r="O35" s="44"/>
      <c r="P35" s="22"/>
      <c r="Q35" s="76"/>
      <c r="R35" s="77"/>
      <c r="S35" s="44"/>
      <c r="T35" s="22"/>
      <c r="U35" s="76"/>
      <c r="V35" s="77"/>
      <c r="W35" s="44"/>
      <c r="X35" s="22"/>
      <c r="Y35" s="76"/>
      <c r="Z35" s="77"/>
      <c r="AA35" s="44"/>
      <c r="AB35" s="22"/>
      <c r="AC35" s="76"/>
      <c r="AD35" s="77"/>
      <c r="AE35" s="44"/>
      <c r="AF35" s="22"/>
      <c r="AG35" s="76"/>
      <c r="AH35" s="77"/>
      <c r="AI35" s="44"/>
      <c r="AJ35" s="22"/>
      <c r="AK35" s="76"/>
      <c r="AL35" s="77"/>
      <c r="AM35" s="44"/>
      <c r="AN35" s="22"/>
      <c r="AO35" s="76"/>
      <c r="AP35" s="77"/>
      <c r="AQ35" s="44"/>
      <c r="AR35" s="22"/>
      <c r="AS35" s="76"/>
      <c r="AT35" s="77"/>
      <c r="AU35" s="44"/>
      <c r="AV35" s="22"/>
      <c r="AW35" s="76"/>
      <c r="AX35" s="77"/>
      <c r="AY35" s="44"/>
      <c r="AZ35" s="22"/>
      <c r="BA35" s="76"/>
      <c r="BB35" s="77"/>
      <c r="BD35" s="10"/>
      <c r="BE35" s="10"/>
    </row>
    <row r="36" spans="1:57" s="1" customFormat="1" ht="8.25">
      <c r="A36" s="18"/>
      <c r="B36" s="16" t="s">
        <v>51</v>
      </c>
      <c r="C36" s="60">
        <f>+C31+(C31*('Orçamentária '!D708/100))</f>
        <v>0</v>
      </c>
      <c r="D36" s="64"/>
      <c r="E36" s="64"/>
      <c r="F36" s="64"/>
      <c r="G36" s="43">
        <f>+G33+(G33*('Orçamentária '!$D$708/100))</f>
        <v>0</v>
      </c>
      <c r="H36" s="51"/>
      <c r="I36" s="22"/>
      <c r="J36" s="23"/>
      <c r="K36" s="43">
        <f>+K33+(K33*('Orçamentária '!$D$708/100))</f>
        <v>0</v>
      </c>
      <c r="L36" s="51"/>
      <c r="M36" s="22"/>
      <c r="N36" s="23"/>
      <c r="O36" s="43">
        <f>+O33+(O33*('Orçamentária '!$D$708/100))</f>
        <v>0</v>
      </c>
      <c r="P36" s="51"/>
      <c r="Q36" s="22"/>
      <c r="R36" s="23"/>
      <c r="S36" s="43">
        <f>+S33+(S33*('Orçamentária '!$D$708/100))</f>
        <v>0</v>
      </c>
      <c r="T36" s="51"/>
      <c r="U36" s="22"/>
      <c r="V36" s="23"/>
      <c r="W36" s="43">
        <f>+W33+(W33*('Orçamentária '!$D$708/100))</f>
        <v>0</v>
      </c>
      <c r="X36" s="51"/>
      <c r="Y36" s="22"/>
      <c r="Z36" s="23"/>
      <c r="AA36" s="43">
        <f>+AA33+(AA33*('Orçamentária '!$D$708/100))</f>
        <v>0</v>
      </c>
      <c r="AB36" s="51"/>
      <c r="AC36" s="22"/>
      <c r="AD36" s="23"/>
      <c r="AE36" s="43">
        <f>+AE33+(AE33*('Orçamentária '!$D$708/100))</f>
        <v>0</v>
      </c>
      <c r="AF36" s="51"/>
      <c r="AG36" s="22"/>
      <c r="AH36" s="23"/>
      <c r="AI36" s="43">
        <f>+AI33+(AI33*('Orçamentária '!$D$708/100))</f>
        <v>0</v>
      </c>
      <c r="AJ36" s="51"/>
      <c r="AK36" s="22"/>
      <c r="AL36" s="23"/>
      <c r="AM36" s="43">
        <f>+AM33+(AM33*('Orçamentária '!$D$708/100))</f>
        <v>0</v>
      </c>
      <c r="AN36" s="51"/>
      <c r="AO36" s="22"/>
      <c r="AP36" s="23"/>
      <c r="AQ36" s="43">
        <f>+AQ33+(AQ33*('Orçamentária '!$D$708/100))</f>
        <v>0</v>
      </c>
      <c r="AR36" s="51"/>
      <c r="AS36" s="22"/>
      <c r="AT36" s="23"/>
      <c r="AU36" s="43">
        <f>+AU33+(AU33*('Orçamentária '!$D$708/100))</f>
        <v>0</v>
      </c>
      <c r="AV36" s="51"/>
      <c r="AW36" s="22"/>
      <c r="AX36" s="23"/>
      <c r="AY36" s="43">
        <f>+AY33+(AY33*('Orçamentária '!$D$708/100))</f>
        <v>0</v>
      </c>
      <c r="AZ36" s="51"/>
      <c r="BA36" s="22"/>
      <c r="BB36" s="23"/>
      <c r="BD36" s="10"/>
      <c r="BE36" s="10"/>
    </row>
    <row r="37" spans="1:57" s="1" customFormat="1" ht="8.25">
      <c r="A37" s="18"/>
      <c r="B37" s="16" t="s">
        <v>52</v>
      </c>
      <c r="C37" s="40"/>
      <c r="D37" s="60">
        <f>+D31+(D31*('Orçamentária '!D708/100))</f>
        <v>0</v>
      </c>
      <c r="E37" s="65">
        <f>+E31+(E31*('Orçamentária '!D708/100))</f>
        <v>0</v>
      </c>
      <c r="F37" s="64"/>
      <c r="G37" s="44"/>
      <c r="H37" s="98"/>
      <c r="I37" s="21">
        <f>+I34+(I34*('Orçamentária '!$D$708/100))</f>
        <v>0</v>
      </c>
      <c r="J37" s="52"/>
      <c r="K37" s="44"/>
      <c r="L37" s="98"/>
      <c r="M37" s="21">
        <f>+M34+(M34*('Orçamentária '!$D$708/100))</f>
        <v>0</v>
      </c>
      <c r="N37" s="52"/>
      <c r="O37" s="44"/>
      <c r="P37" s="98"/>
      <c r="Q37" s="21">
        <f>+Q34+(Q34*('Orçamentária '!$D$708/100))</f>
        <v>0</v>
      </c>
      <c r="R37" s="52"/>
      <c r="S37" s="44"/>
      <c r="T37" s="98"/>
      <c r="U37" s="21">
        <f>+U34+(U34*('Orçamentária '!$D$708/100))</f>
        <v>0</v>
      </c>
      <c r="V37" s="52"/>
      <c r="W37" s="44"/>
      <c r="X37" s="98"/>
      <c r="Y37" s="21">
        <f>+Y34+(Y34*('Orçamentária '!$D$708/100))</f>
        <v>0</v>
      </c>
      <c r="Z37" s="52"/>
      <c r="AA37" s="44"/>
      <c r="AB37" s="98"/>
      <c r="AC37" s="21">
        <f>+AC34+(AC34*('Orçamentária '!$D$708/100))</f>
        <v>0</v>
      </c>
      <c r="AD37" s="52"/>
      <c r="AE37" s="44"/>
      <c r="AF37" s="98"/>
      <c r="AG37" s="21">
        <f>+AG34+(AG34*('Orçamentária '!$D$708/100))</f>
        <v>0</v>
      </c>
      <c r="AH37" s="52"/>
      <c r="AI37" s="44"/>
      <c r="AJ37" s="98"/>
      <c r="AK37" s="21">
        <f>+AK34+(AK34*('Orçamentária '!$D$708/100))</f>
        <v>0</v>
      </c>
      <c r="AL37" s="52"/>
      <c r="AM37" s="44"/>
      <c r="AN37" s="98"/>
      <c r="AO37" s="21">
        <f>+AO34+(AO34*('Orçamentária '!$D$708/100))</f>
        <v>0</v>
      </c>
      <c r="AP37" s="52"/>
      <c r="AQ37" s="44"/>
      <c r="AR37" s="98"/>
      <c r="AS37" s="21">
        <f>+AS34+(AS34*('Orçamentária '!$D$708/100))</f>
        <v>0</v>
      </c>
      <c r="AT37" s="52"/>
      <c r="AU37" s="44"/>
      <c r="AV37" s="98"/>
      <c r="AW37" s="21">
        <f>+AW34+(AW34*('Orçamentária '!$D$708/100))</f>
        <v>0</v>
      </c>
      <c r="AX37" s="52"/>
      <c r="AY37" s="44"/>
      <c r="AZ37" s="98"/>
      <c r="BA37" s="21">
        <f>+BA34+(BA34*('Orçamentária '!$D$708/100))</f>
        <v>0</v>
      </c>
      <c r="BB37" s="52"/>
      <c r="BD37" s="10"/>
      <c r="BE37" s="10"/>
    </row>
    <row r="38" spans="1:57" s="1" customFormat="1" ht="8.25">
      <c r="A38" s="71"/>
      <c r="B38" s="72"/>
      <c r="C38" s="73"/>
      <c r="D38" s="74"/>
      <c r="E38" s="74"/>
      <c r="F38" s="74"/>
      <c r="G38" s="75"/>
      <c r="H38" s="59"/>
      <c r="I38" s="86"/>
      <c r="J38" s="87"/>
      <c r="K38" s="75"/>
      <c r="L38" s="59"/>
      <c r="M38" s="86"/>
      <c r="N38" s="87"/>
      <c r="O38" s="75"/>
      <c r="P38" s="59"/>
      <c r="Q38" s="86"/>
      <c r="R38" s="87"/>
      <c r="S38" s="75"/>
      <c r="T38" s="59"/>
      <c r="U38" s="86"/>
      <c r="V38" s="87"/>
      <c r="W38" s="75"/>
      <c r="X38" s="59"/>
      <c r="Y38" s="86"/>
      <c r="Z38" s="87"/>
      <c r="AA38" s="75"/>
      <c r="AB38" s="59"/>
      <c r="AC38" s="86"/>
      <c r="AD38" s="87"/>
      <c r="AE38" s="75"/>
      <c r="AF38" s="59"/>
      <c r="AG38" s="86"/>
      <c r="AH38" s="87"/>
      <c r="AI38" s="75"/>
      <c r="AJ38" s="59"/>
      <c r="AK38" s="86"/>
      <c r="AL38" s="87"/>
      <c r="AM38" s="75"/>
      <c r="AN38" s="59"/>
      <c r="AO38" s="86"/>
      <c r="AP38" s="87"/>
      <c r="AQ38" s="75"/>
      <c r="AR38" s="59"/>
      <c r="AS38" s="86"/>
      <c r="AT38" s="87"/>
      <c r="AU38" s="75"/>
      <c r="AV38" s="59"/>
      <c r="AW38" s="86"/>
      <c r="AX38" s="87"/>
      <c r="AY38" s="75"/>
      <c r="AZ38" s="59"/>
      <c r="BA38" s="86"/>
      <c r="BB38" s="87"/>
      <c r="BD38" s="10"/>
      <c r="BE38" s="10"/>
    </row>
    <row r="39" spans="1:57" s="1" customFormat="1" ht="8.25">
      <c r="A39" s="71"/>
      <c r="B39" s="72" t="s">
        <v>37</v>
      </c>
      <c r="C39" s="73"/>
      <c r="D39" s="74"/>
      <c r="E39" s="74"/>
      <c r="F39" s="74"/>
      <c r="G39" s="88"/>
      <c r="H39" s="59"/>
      <c r="I39" s="86">
        <f>G36+I37</f>
        <v>0</v>
      </c>
      <c r="J39" s="87" t="e">
        <f>TRUNC((+I39/$E$40),2)</f>
        <v>#DIV/0!</v>
      </c>
      <c r="K39" s="88"/>
      <c r="L39" s="59"/>
      <c r="M39" s="86">
        <f>K36+M37</f>
        <v>0</v>
      </c>
      <c r="N39" s="87" t="e">
        <f>TRUNC((+M39/$E$40),2)</f>
        <v>#DIV/0!</v>
      </c>
      <c r="O39" s="88"/>
      <c r="P39" s="59"/>
      <c r="Q39" s="86">
        <f>O36+Q37</f>
        <v>0</v>
      </c>
      <c r="R39" s="87" t="e">
        <f>TRUNC((+Q39/$E$40),2)</f>
        <v>#DIV/0!</v>
      </c>
      <c r="S39" s="88"/>
      <c r="T39" s="59"/>
      <c r="U39" s="86">
        <f>S36+U37</f>
        <v>0</v>
      </c>
      <c r="V39" s="87" t="e">
        <f>TRUNC((+U39/$E$40),2)</f>
        <v>#DIV/0!</v>
      </c>
      <c r="W39" s="88"/>
      <c r="X39" s="59"/>
      <c r="Y39" s="86">
        <f>W36+Y37</f>
        <v>0</v>
      </c>
      <c r="Z39" s="87" t="e">
        <f>TRUNC((+Y39/$E$40),2)</f>
        <v>#DIV/0!</v>
      </c>
      <c r="AA39" s="88"/>
      <c r="AB39" s="59"/>
      <c r="AC39" s="86">
        <f>AA36+AC37</f>
        <v>0</v>
      </c>
      <c r="AD39" s="87" t="e">
        <f>TRUNC((+AC39/$E$40),2)</f>
        <v>#DIV/0!</v>
      </c>
      <c r="AE39" s="88"/>
      <c r="AF39" s="59"/>
      <c r="AG39" s="86">
        <f>AE36+AG37</f>
        <v>0</v>
      </c>
      <c r="AH39" s="87" t="e">
        <f>TRUNC((+AG39/$E$40),2)</f>
        <v>#DIV/0!</v>
      </c>
      <c r="AI39" s="88"/>
      <c r="AJ39" s="59"/>
      <c r="AK39" s="86">
        <f>AI36+AK37</f>
        <v>0</v>
      </c>
      <c r="AL39" s="87" t="e">
        <f>TRUNC((+AK39/$E$40),2)</f>
        <v>#DIV/0!</v>
      </c>
      <c r="AM39" s="88"/>
      <c r="AN39" s="59"/>
      <c r="AO39" s="86">
        <f>AM36+AO37</f>
        <v>0</v>
      </c>
      <c r="AP39" s="87" t="e">
        <f>TRUNC((+AO39/$E$40),2)</f>
        <v>#DIV/0!</v>
      </c>
      <c r="AQ39" s="88"/>
      <c r="AR39" s="59"/>
      <c r="AS39" s="86">
        <f>AQ36+AS37</f>
        <v>0</v>
      </c>
      <c r="AT39" s="87" t="e">
        <f>TRUNC((+AS39/$E$40),2)</f>
        <v>#DIV/0!</v>
      </c>
      <c r="AU39" s="88"/>
      <c r="AV39" s="59"/>
      <c r="AW39" s="86">
        <f>AU36+AW37</f>
        <v>0</v>
      </c>
      <c r="AX39" s="87" t="e">
        <f>TRUNC((+AW39/$E$40),2)</f>
        <v>#DIV/0!</v>
      </c>
      <c r="AY39" s="88"/>
      <c r="AZ39" s="59"/>
      <c r="BA39" s="86">
        <f>AY36+BA37</f>
        <v>0</v>
      </c>
      <c r="BB39" s="87" t="e">
        <f>TRUNC((+BA39/$E$40),2)</f>
        <v>#DIV/0!</v>
      </c>
      <c r="BD39" s="10"/>
      <c r="BE39" s="107" t="e">
        <f>Z39+V39+R39+N39+J39+AD39+AH39+AL39+AP39+AT39+AX39+BB39</f>
        <v>#DIV/0!</v>
      </c>
    </row>
    <row r="40" spans="1:57" s="1" customFormat="1" ht="8.25">
      <c r="A40" s="71"/>
      <c r="B40" s="72" t="s">
        <v>38</v>
      </c>
      <c r="C40" s="73"/>
      <c r="D40" s="74"/>
      <c r="E40" s="65">
        <f>E37</f>
        <v>0</v>
      </c>
      <c r="F40" s="74"/>
      <c r="G40" s="88"/>
      <c r="H40" s="59"/>
      <c r="I40" s="86">
        <f>+I39</f>
        <v>0</v>
      </c>
      <c r="J40" s="87" t="e">
        <f>+J39</f>
        <v>#DIV/0!</v>
      </c>
      <c r="K40" s="88"/>
      <c r="L40" s="59"/>
      <c r="M40" s="86">
        <f>+M39+I40</f>
        <v>0</v>
      </c>
      <c r="N40" s="87" t="e">
        <f>+N39+J40</f>
        <v>#DIV/0!</v>
      </c>
      <c r="O40" s="88"/>
      <c r="P40" s="59"/>
      <c r="Q40" s="86">
        <f>+Q39+M40</f>
        <v>0</v>
      </c>
      <c r="R40" s="87" t="e">
        <f>+R39+N40</f>
        <v>#DIV/0!</v>
      </c>
      <c r="S40" s="88"/>
      <c r="T40" s="59"/>
      <c r="U40" s="86">
        <f>+U39+Q40</f>
        <v>0</v>
      </c>
      <c r="V40" s="87" t="e">
        <f>+V39+R40</f>
        <v>#DIV/0!</v>
      </c>
      <c r="W40" s="88"/>
      <c r="X40" s="59"/>
      <c r="Y40" s="86">
        <f>+Y39+U40</f>
        <v>0</v>
      </c>
      <c r="Z40" s="87" t="e">
        <f>+Z39+V40</f>
        <v>#DIV/0!</v>
      </c>
      <c r="AA40" s="88"/>
      <c r="AB40" s="59"/>
      <c r="AC40" s="86">
        <f>+AC39+Y40</f>
        <v>0</v>
      </c>
      <c r="AD40" s="87" t="e">
        <f>+AD39+Z40</f>
        <v>#DIV/0!</v>
      </c>
      <c r="AE40" s="88"/>
      <c r="AF40" s="59"/>
      <c r="AG40" s="86">
        <f>+AG39+AC40</f>
        <v>0</v>
      </c>
      <c r="AH40" s="87" t="e">
        <f>+AH39+AD40</f>
        <v>#DIV/0!</v>
      </c>
      <c r="AI40" s="88"/>
      <c r="AJ40" s="59"/>
      <c r="AK40" s="86">
        <f>+AK39+AG40</f>
        <v>0</v>
      </c>
      <c r="AL40" s="87" t="e">
        <f>+AL39+AH40</f>
        <v>#DIV/0!</v>
      </c>
      <c r="AM40" s="88"/>
      <c r="AN40" s="59"/>
      <c r="AO40" s="86">
        <f>+AO39+AK40</f>
        <v>0</v>
      </c>
      <c r="AP40" s="87" t="e">
        <f>+AP39+AL40</f>
        <v>#DIV/0!</v>
      </c>
      <c r="AQ40" s="88"/>
      <c r="AR40" s="59"/>
      <c r="AS40" s="86">
        <f>+AS39+AO40</f>
        <v>0</v>
      </c>
      <c r="AT40" s="87" t="e">
        <f>+AT39+AP40</f>
        <v>#DIV/0!</v>
      </c>
      <c r="AU40" s="88"/>
      <c r="AV40" s="59"/>
      <c r="AW40" s="86">
        <f>+AW39+AS40</f>
        <v>0</v>
      </c>
      <c r="AX40" s="87" t="e">
        <f>+AX39+AT40</f>
        <v>#DIV/0!</v>
      </c>
      <c r="AY40" s="88"/>
      <c r="AZ40" s="59"/>
      <c r="BA40" s="86">
        <f>+BA39+AW40</f>
        <v>0</v>
      </c>
      <c r="BB40" s="87" t="e">
        <f>+BB39+AX40</f>
        <v>#DIV/0!</v>
      </c>
      <c r="BD40" s="10"/>
      <c r="BE40" s="10"/>
    </row>
    <row r="41" spans="1:57" s="1" customFormat="1" ht="9" thickBot="1">
      <c r="A41" s="24"/>
      <c r="B41" s="25"/>
      <c r="C41" s="41"/>
      <c r="D41" s="66"/>
      <c r="E41" s="66"/>
      <c r="F41" s="66"/>
      <c r="G41" s="45"/>
      <c r="H41" s="26"/>
      <c r="I41" s="26"/>
      <c r="J41" s="27"/>
      <c r="K41" s="45"/>
      <c r="L41" s="26"/>
      <c r="M41" s="26"/>
      <c r="N41" s="27"/>
      <c r="O41" s="45"/>
      <c r="P41" s="26"/>
      <c r="Q41" s="26"/>
      <c r="R41" s="27"/>
      <c r="S41" s="45"/>
      <c r="T41" s="26"/>
      <c r="U41" s="26"/>
      <c r="V41" s="27"/>
      <c r="W41" s="45"/>
      <c r="X41" s="26"/>
      <c r="Y41" s="26"/>
      <c r="Z41" s="27"/>
      <c r="AA41" s="45"/>
      <c r="AB41" s="26"/>
      <c r="AC41" s="26"/>
      <c r="AD41" s="27"/>
      <c r="AE41" s="45"/>
      <c r="AF41" s="26"/>
      <c r="AG41" s="26"/>
      <c r="AH41" s="27"/>
      <c r="AI41" s="45"/>
      <c r="AJ41" s="26"/>
      <c r="AK41" s="26"/>
      <c r="AL41" s="27"/>
      <c r="AM41" s="45"/>
      <c r="AN41" s="26"/>
      <c r="AO41" s="26"/>
      <c r="AP41" s="27"/>
      <c r="AQ41" s="45"/>
      <c r="AR41" s="26"/>
      <c r="AS41" s="26"/>
      <c r="AT41" s="27"/>
      <c r="AU41" s="45"/>
      <c r="AV41" s="26"/>
      <c r="AW41" s="26"/>
      <c r="AX41" s="27"/>
      <c r="AY41" s="45"/>
      <c r="AZ41" s="26"/>
      <c r="BA41" s="26"/>
      <c r="BB41" s="27"/>
      <c r="BD41" s="10"/>
      <c r="BE41" s="10"/>
    </row>
    <row r="42" spans="1:57" s="1" customFormat="1" ht="8.25">
      <c r="A42" s="224"/>
      <c r="B42" s="9"/>
      <c r="C42" s="225"/>
      <c r="D42" s="225"/>
      <c r="E42" s="225"/>
      <c r="F42" s="225"/>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D42" s="10"/>
      <c r="BE42" s="10"/>
    </row>
    <row r="43" spans="2:10" ht="12.75">
      <c r="B43" s="138" t="s">
        <v>71</v>
      </c>
      <c r="C43" s="139"/>
      <c r="D43" s="140"/>
      <c r="E43" s="141"/>
      <c r="F43" s="141"/>
      <c r="G43" s="142"/>
      <c r="H43" s="143"/>
      <c r="I43" s="143"/>
      <c r="J43" s="144"/>
    </row>
    <row r="44" spans="2:10" ht="12.75">
      <c r="B44" s="146" t="s">
        <v>72</v>
      </c>
      <c r="C44" s="147"/>
      <c r="D44" s="148"/>
      <c r="E44" s="149"/>
      <c r="F44" s="149"/>
      <c r="G44" s="142"/>
      <c r="H44" s="150"/>
      <c r="I44" s="151" t="s">
        <v>73</v>
      </c>
      <c r="J44" s="150"/>
    </row>
    <row r="45" spans="2:10" ht="12.75">
      <c r="B45" s="146" t="s">
        <v>74</v>
      </c>
      <c r="C45" s="152"/>
      <c r="D45" s="153"/>
      <c r="E45" s="149"/>
      <c r="F45" s="149"/>
      <c r="G45" s="142"/>
      <c r="H45" s="150"/>
      <c r="I45" s="127"/>
      <c r="J45" s="150"/>
    </row>
  </sheetData>
  <sheetProtection/>
  <printOptions/>
  <pageMargins left="0.35433070866141736" right="0.15748031496062992" top="1.3779527559055118" bottom="0.4330708661417323" header="0.3937007874015748" footer="0.1968503937007874"/>
  <pageSetup horizontalDpi="600" verticalDpi="600" orientation="landscape" paperSize="9" scale="80" r:id="rId3"/>
  <headerFooter alignWithMargins="0">
    <oddHeader>&amp;L&amp;G
</oddHeader>
    <oddFooter>&amp;R&amp;8Página &amp;P/&amp;N</oddFooter>
  </headerFooter>
  <colBreaks count="1" manualBreakCount="1">
    <brk id="18" max="43"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SESC</dc:creator>
  <cp:keywords/>
  <dc:description/>
  <cp:lastModifiedBy>MARCELLO FARIAS RODRIGUES</cp:lastModifiedBy>
  <cp:lastPrinted>2022-09-12T15:57:06Z</cp:lastPrinted>
  <dcterms:created xsi:type="dcterms:W3CDTF">2001-02-15T17:16:09Z</dcterms:created>
  <dcterms:modified xsi:type="dcterms:W3CDTF">2024-03-26T14:34:04Z</dcterms:modified>
  <cp:category/>
  <cp:version/>
  <cp:contentType/>
  <cp:contentStatus/>
</cp:coreProperties>
</file>